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5555A986-C9CC-42F6-9586-13DA46B6A0D4}"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"ae361c37-a590-40e6-9737-e98b2b8adb74"</definedName>
    <definedName name="_EPRCS_RP_DOCLET_ID_" hidden="1">"65e41988-a543-40cd-9841-4dced76935de"</definedName>
    <definedName name="_EPRCS_VU_000bfab9_9927_448e_94cd_167541702afc" hidden="1">126</definedName>
    <definedName name="_EPRCS_VU_01bed857_df28_4441_9d08_2e9c80905d07" hidden="1">2594</definedName>
    <definedName name="_EPRCS_VU_025296f8_2e55_44b5_8d39_9e3aabce5dbe" hidden="1">116184</definedName>
    <definedName name="_EPRCS_VU_02803dd1_06a7_4d28_b3e8_9ac3212a9109" hidden="1">8233</definedName>
    <definedName name="_EPRCS_VU_036dbe2b_c024_418a_9697_8c4b099326fe" hidden="1">"Q1"</definedName>
    <definedName name="_EPRCS_VU_03a33f0e_044d_42b2_9c41_5877fb3be309" hidden="1">11326</definedName>
    <definedName name="_EPRCS_VU_0557aba3_2b3d_4520_bd21_83465ff2cd09" hidden="1">26639</definedName>
    <definedName name="_EPRCS_VU_08ac02a7_c1b7_4aab_af0c_6951905def42" hidden="1">16334</definedName>
    <definedName name="_EPRCS_VU_08e1ce90_9bf2_4c4e_acc6_2a6eddc7996a" hidden="1">51018</definedName>
    <definedName name="_EPRCS_VU_098a9c4b_b09b_4624_8e97_cf9f5cd01569" hidden="1">"1.9%"</definedName>
    <definedName name="_EPRCS_VU_0b25a951_49fb_4fcd_88a7_a81fcaec8b9f" hidden="1">"-100.0%"</definedName>
    <definedName name="_EPRCS_VU_0b5b0ac5_95b7_48ec_b8d9_db6f694f3d87" hidden="1">"5.6%"</definedName>
    <definedName name="_EPRCS_VU_0e5067d6_39e5_4cde_a26d_63a1651dc6d8" hidden="1">1355</definedName>
    <definedName name="_EPRCS_VU_123d511e_1fff_437c_8a4f_dced6708c9ae" hidden="1">35548</definedName>
    <definedName name="_EPRCS_VU_13de167c_bd7c_43fb_8aad_1f170fb77a46" hidden="1">0</definedName>
    <definedName name="_EPRCS_VU_16021f86_3fed_4595_b743_f739289f18a5" hidden="1">"-4.7%"</definedName>
    <definedName name="_EPRCS_VU_166ecf53_3d72_402e_b579_92b31dc553e2" hidden="1">"-179.2%"</definedName>
    <definedName name="_EPRCS_VU_169dc551_6ea4_4b59_a853_8954dd832064" hidden="1">"5.2%"</definedName>
    <definedName name="_EPRCS_VU_171d4982_aeda_4c34_af6e_ea7e45c8f89d" hidden="1">132</definedName>
    <definedName name="_EPRCS_VU_174cd589_7927_42c8_8da9_9c3613daf9c1" hidden="1">"-13.6%"</definedName>
    <definedName name="_EPRCS_VU_22069ec9_9b86_4348_9a40_45a66720e960" hidden="1">"-4.7%"</definedName>
    <definedName name="_EPRCS_VU_2266694a_91a7_4c61_a0f1_12c8ae8b1497" hidden="1">"-183.6%"</definedName>
    <definedName name="_EPRCS_VU_226c7dcd_e49c_42ef_b170_c94046856095" hidden="1">8233</definedName>
    <definedName name="_EPRCS_VU_226ea792_b753_40d6_9ea8_da3fb7c89104" hidden="1">16259</definedName>
    <definedName name="_EPRCS_VU_235250d8_56c9_4feb_8dd3_6e5437413d9b" hidden="1">"31.6%"</definedName>
    <definedName name="_EPRCS_VU_23cb8847_c4ea_4c36_88d9_45f896af5b77" hidden="1">"(42,381)"</definedName>
    <definedName name="_EPRCS_VU_23f56097_2997_4318_a0c1_7b1555cb352f" hidden="1">-1355</definedName>
    <definedName name="_EPRCS_VU_26319b6e_c877_40fe_aaf0_7deca99f648d" hidden="1">106643</definedName>
    <definedName name="_EPRCS_VU_27f01f13_fde7_4a7b_893c_a8ee68661a0a" hidden="1">6587</definedName>
    <definedName name="_EPRCS_VU_291ac0ba_cea1_40d8_9a39_908cd8bb1d06" hidden="1">42381</definedName>
    <definedName name="_EPRCS_VU_2a024839_8630_48d9_8c1f_1d29a3a951cd" hidden="1">"(3,179)"</definedName>
    <definedName name="_EPRCS_VU_2d55c540_7c74_4fab_8de8_b08839457b77" hidden="1">16259</definedName>
    <definedName name="_EPRCS_VU_2d82a216_f644_498f_904c_9565239d9f35" hidden="1">126</definedName>
    <definedName name="_EPRCS_VU_2d927e65_a220_497c_a313_48e5f40e94b1" hidden="1">8416</definedName>
    <definedName name="_EPRCS_VU_2e500a93_c968_4e0f_9e10_063081064973" hidden="1">0</definedName>
    <definedName name="_EPRCS_VU_32000153_352e_4a7e_8412_6b03d9ed6563" hidden="1">8434</definedName>
    <definedName name="_EPRCS_VU_3228784a_9877_484c_83e3_cd9afa140321" hidden="1">"1.3%"</definedName>
    <definedName name="_EPRCS_VU_340ff4f8_91f5_4448_bdf9_cc1ef8de95d5" hidden="1">9862</definedName>
    <definedName name="_EPRCS_VU_36d455e0_a0fe_4e1c_bccb_5ebc45d1dde2" hidden="1">132</definedName>
    <definedName name="_EPRCS_VU_36dbbbce_4380_47da_8ecd_11ceefac445e" hidden="1">"-0.8%"</definedName>
    <definedName name="_EPRCS_VU_37fb22ef_117c_45ef_95fb_a492d821c2dc" hidden="1">5457</definedName>
    <definedName name="_EPRCS_VU_38562122_58d6_4f9a_8531_859ca02e56bb" hidden="1">35497</definedName>
    <definedName name="_EPRCS_VU_3a5df02d_af66_480f_8d8f_cf88e3ff6a95" hidden="1">"-100.0%"</definedName>
    <definedName name="_EPRCS_VU_3cce34be_fe14_4dd2_a71c_b9e451c95390" hidden="1">"-10.1%"</definedName>
    <definedName name="_EPRCS_VU_3da5dc4e_bd06_4b87_9b99_7aa45968091b" hidden="1">"15.8%"</definedName>
    <definedName name="_EPRCS_VU_4042e86b_6ca3_4995_9e7b_06a617854a85" hidden="1">0</definedName>
    <definedName name="_EPRCS_VU_40e90df0_5c58_4cc4_956c_a94fc1cfacfa" hidden="1">"-0.8%"</definedName>
    <definedName name="_EPRCS_VU_417db19f_eb6f_4717_bab6_d19f983dc2c8" hidden="1">"(26,639)"</definedName>
    <definedName name="_EPRCS_VU_42844355_555c_4521_97fd_b2e5b54b2a54" hidden="1">56629</definedName>
    <definedName name="_EPRCS_VU_4426a823_44c2_4312_beed_5282cab57c70" hidden="1">51018</definedName>
    <definedName name="_EPRCS_VU_45dd450e_5e98_4123_bee5_d31c595608db" hidden="1">24379</definedName>
    <definedName name="_EPRCS_VU_4608015d_edc0_4814_b00d_2bb81f276a24" hidden="1">"3.6%"</definedName>
    <definedName name="_EPRCS_VU_48075810_d230_44c3_a964_0ed73483400c" hidden="1">"-13.6%"</definedName>
    <definedName name="_EPRCS_VU_48506051_cb7e_4b2e_863d_1fd5d2756c0d" hidden="1">116207</definedName>
    <definedName name="_EPRCS_VU_4c4da0d4_d76f_4db8_906c_7670299d938b" hidden="1">"(7,965)"</definedName>
    <definedName name="_EPRCS_VU_4e876207_c049_4f6b_9f92_fb504f41701c" hidden="1">"-198.7%"</definedName>
    <definedName name="_EPRCS_VU_4f7f271e_be93_4790_b862_43ba197752ee" hidden="1">4289</definedName>
    <definedName name="_EPRCS_VU_4fd81394_b633_4d45_bed3_e86eecf893bc" hidden="1">1</definedName>
    <definedName name="_EPRCS_VU_4fdbc399_94ee_4971_a6b9_e359d82c4e6d" hidden="1">"(51,018)"</definedName>
    <definedName name="_EPRCS_VU_503b3f67_8a09_4fff_a4f4_ae1edb315ae5" hidden="1">0</definedName>
    <definedName name="_EPRCS_VU_50886d58_26ab_481e_83e6_803756d0ec5e" hidden="1">"-100.0%"</definedName>
    <definedName name="_EPRCS_VU_515d126b_7edf_4956_87f0_07db7f39b398" hidden="1">7965</definedName>
    <definedName name="_EPRCS_VU_52640699_2db2_4711_8582_5e8d2930e8a4" hidden="1">"-100.0%"</definedName>
    <definedName name="_EPRCS_VU_5349cfd3_bac7_42ce_aa11_e11a0b31049b" hidden="1">18270</definedName>
    <definedName name="_EPRCS_VU_54db77f9_71cd_4962_9fdd_a06710d21260" hidden="1">35497</definedName>
    <definedName name="_EPRCS_VU_562db8f7_1fc3_434a_b764_55ac31d21a56" hidden="1">"-100.0%"</definedName>
    <definedName name="_EPRCS_VU_563fe2de_6859_4a57_b8ec_d2659f2be2ad" hidden="1">71070</definedName>
    <definedName name="_EPRCS_VU_56d8407c_aade_4178_91b0_f920782d1c90" hidden="1">26639</definedName>
    <definedName name="_EPRCS_VU_5748d3bb_8720_4828_b474_1e839bd5495f" hidden="1">81947</definedName>
    <definedName name="_EPRCS_VU_57cdbef6_2f70_475f_927e_8a9b18e4afcd" hidden="1">"-199.4%"</definedName>
    <definedName name="_EPRCS_VU_5884a06b_1ee7_4df7_a928_6303c9ba9ac8" hidden="1">847</definedName>
    <definedName name="_EPRCS_VU_59bc86c9_06ab_430c_b16d_cf36b9e6553a" hidden="1">-1401</definedName>
    <definedName name="_EPRCS_VU_5a438ad7_caba_41c6_93fd_54f76936912a" hidden="1">16334</definedName>
    <definedName name="_EPRCS_VU_5aa01ec0_dd06_4334_8879_0a8ef265aa35" hidden="1">"-30.2%"</definedName>
    <definedName name="_EPRCS_VU_5d924762_4729_4c66_bb46_d394d26a2b3a" hidden="1">-1355</definedName>
    <definedName name="_EPRCS_VU_5e6173f4_071f_41c7_9f6f_d4b74c352f84" hidden="1">"4.8%"</definedName>
    <definedName name="_EPRCS_VU_5f93a9c8_d568_418a_a5d4_6e579d98ee93" hidden="1">0</definedName>
    <definedName name="_EPRCS_VU_60236c83_54bf_4c87_816e_d45f1560d6fc" hidden="1">104</definedName>
    <definedName name="_EPRCS_VU_63dc5ffe_b9f0_4ce6_a0ad_422c40421aa6" hidden="1">838</definedName>
    <definedName name="_EPRCS_VU_645ccd40_d556_4cd3_8458_27036a891ef8" hidden="1">"-196.6%"</definedName>
    <definedName name="_EPRCS_VU_6548c59b_3ba5_46a7_8d1b_6da5dbe8af8f" hidden="1">"(2,594)"</definedName>
    <definedName name="_EPRCS_VU_66bb8b27_d5f5_41f5_acfd_2e87eac373ca" hidden="1">"(35,497)"</definedName>
    <definedName name="_EPRCS_VU_686fb65e_65b4_4316_a296_7803fdc3a430" hidden="1">0</definedName>
    <definedName name="_EPRCS_VU_6a4450a7_54d9_42b1_aa23_6208fdedd5db" hidden="1">35497</definedName>
    <definedName name="_EPRCS_VU_6bb5fbcb_b0f0_4e98_aa27_11675384312f" hidden="1">42381</definedName>
    <definedName name="_EPRCS_VU_6d8aa9f3_f9bd_4a9b_a3ca_e3169f5af4ae" hidden="1">34873</definedName>
    <definedName name="_EPRCS_VU_6f20350d_0d24_4b64_86a5_9ebd58285489" hidden="1">847</definedName>
    <definedName name="_EPRCS_VU_707b858b_88b2_4c80_bcc1_5a97ed3d69b6" hidden="1">"-6.7%"</definedName>
    <definedName name="_EPRCS_VU_72a85f99_5d7e_4b67_94a7_f95cf0cfc5f6" hidden="1">838</definedName>
    <definedName name="_EPRCS_VU_780da0b8_3484_49eb_99a6_2d0c01a84a35" hidden="1">1108</definedName>
    <definedName name="_EPRCS_VU_7b1832b5_7392_433e_a444_6740affd6ec3" hidden="1">-1355</definedName>
    <definedName name="_EPRCS_VU_7e8e687c_6a02_481c_b0f8_bb8f8b185de7" hidden="1">0</definedName>
    <definedName name="_EPRCS_VU_7fae1665_cf8b_4815_9055_56e085234cd8" hidden="1">8476</definedName>
    <definedName name="_EPRCS_VU_7fefad78_7b06_4962_9aaa_663ae709cc46" hidden="1">"(5,457)"</definedName>
    <definedName name="_EPRCS_VU_812f15e1_9170_445b_be2c_475c2bd9abf8" hidden="1">0</definedName>
    <definedName name="_EPRCS_VU_820f8bf9_3587_48fa_b73d_4e104be1d69a" hidden="1">0</definedName>
    <definedName name="_EPRCS_VU_8256e2c7_775f_4093_96db_e2ce67050ec4" hidden="1">"(132)"</definedName>
    <definedName name="_EPRCS_VU_82b70828_7fa4_4516_8889_df0b7f711e43" hidden="1">847</definedName>
    <definedName name="_EPRCS_VU_83b70fe2_3290_4d2c_ade5_5bfb152aa6d6" hidden="1">6883</definedName>
    <definedName name="_EPRCS_VU_84249791_61a4_4d74_8e62_929ee5be8917" hidden="1">25083</definedName>
    <definedName name="_EPRCS_VU_8542db9d_e325_41cb_8bd7_cfda98a9cf4a" hidden="1">"(24,379)"</definedName>
    <definedName name="_EPRCS_VU_856365df_50fc_47c5_bae6_b7e25b85279d" hidden="1">51018</definedName>
    <definedName name="_EPRCS_VU_859fdd05_075e_486f_9bb7_65ce6b1d72dd" hidden="1">"#DIV/0!"</definedName>
    <definedName name="_EPRCS_VU_865989ef_c56a_4e05_b030_099d9233f195" hidden="1">"-100.0%"</definedName>
    <definedName name="_EPRCS_VU_86db999d_3473_4aa6_a850_7aebc86abed6" hidden="1">"7.9%"</definedName>
    <definedName name="_EPRCS_VU_89346aa0_0cc2_4801_b849_d5fc423fa772" hidden="1">34873</definedName>
    <definedName name="_EPRCS_VU_8a444ba0_9c31_4d0b_83f7_cae8ec452cf0" hidden="1">"1.3%"</definedName>
    <definedName name="_EPRCS_VU_8a453ea3_09d4_4392_a2de_9c10fad3291e" hidden="1">126</definedName>
    <definedName name="_EPRCS_VU_8a98087c_4c7e_48c3_944f_c657caecb8dd" hidden="1">16145</definedName>
    <definedName name="_EPRCS_VU_8d0c4d22_71c9_48ac_95ea_38c8940ccba3" hidden="1">"-15.9%"</definedName>
    <definedName name="_EPRCS_VU_8e0393cd_8272_4667_bfc6_857989b3cad5" hidden="1">24379</definedName>
    <definedName name="_EPRCS_VU_8e8f6bef_a9c4_4f86_9b06_998fd58eeb02" hidden="1">"(838)"</definedName>
    <definedName name="_EPRCS_VU_8ebc33cf_e3fc_4c33_a779_29deef68ce3e" hidden="1">16145</definedName>
    <definedName name="_EPRCS_VU_90e7740f_baab_4406_aa90_18ceba84d66c" hidden="1">0</definedName>
    <definedName name="_EPRCS_VU_916a05a4_ca5a_4994_a9ae_d045912c28ac" hidden="1">0</definedName>
    <definedName name="_EPRCS_VU_91f34421_43b7_43b3_a073_ed1a748d9493" hidden="1">16145</definedName>
    <definedName name="_EPRCS_VU_938fef04_2874_43cc_ada7_07e38e9c3bf0" hidden="1">116080</definedName>
    <definedName name="_EPRCS_VU_944b1e37_aac3_40e7_aca0_755f071701b3" hidden="1">6883</definedName>
    <definedName name="_EPRCS_VU_9663cc36_184c_4d26_9c4d_e8170c6f5191" hidden="1">"-10.1%"</definedName>
    <definedName name="_EPRCS_VU_984819d5_8bda_4d60_a953_eecf3e5eb1d7" hidden="1">2594</definedName>
    <definedName name="_EPRCS_VU_997a23de_f444_453d_9194_0547c1452495" hidden="1">"(11,326)"</definedName>
    <definedName name="_EPRCS_VU_99fa0dea_b4ad_448e_b884_f1e1a658a2a5" hidden="1">"8.1%"</definedName>
    <definedName name="_EPRCS_VU_9b122369_3d8a_4992_9db3_737d9254ac13" hidden="1">6883</definedName>
    <definedName name="_EPRCS_VU_9cdc5f66_7d95_442b_9990_82abda0dfa15" hidden="1">"-168.4%"</definedName>
    <definedName name="_EPRCS_VU_9d5a5c23_d605_4dbd_9d8d_a3c036b752ac" hidden="1">"-9.7%"</definedName>
    <definedName name="_EPRCS_VU_9f0e9de9_a594_41b3_8a14_3f59b35219f4" hidden="1">"-208.9%"</definedName>
    <definedName name="_EPRCS_VU_a045393a_e3c4_45b9_bfc9_945e4dcbcdc7" hidden="1">132</definedName>
    <definedName name="_EPRCS_VU_a26475f9_e8b8_467b_9a84_26a342e86fe2" hidden="1">"18.8%"</definedName>
    <definedName name="_EPRCS_VU_a2ee9039_306e_4203_abba_a9078be4bf44" hidden="1">"-100.0%"</definedName>
    <definedName name="_EPRCS_VU_a455eeae_8629_4a09_8c0f_f4895311a438" hidden="1">"-14.7%"</definedName>
    <definedName name="_EPRCS_VU_a8e1a090_c3ce_4d9c_babf_c3711324cb11" hidden="1">"-15.9%"</definedName>
    <definedName name="_EPRCS_VU_aad9358c_ccf8_44c3_a8f8_4e7d68e39030" hidden="1">"-3.8%"</definedName>
    <definedName name="_EPRCS_VU_ab132367_c382_4879_94fb_2ad51894d276" hidden="1">"31.6%"</definedName>
    <definedName name="_EPRCS_VU_ad33563a_5941_4433_9c73_01cc655d9f9a" hidden="1">24379</definedName>
    <definedName name="_EPRCS_VU_ad83d17d_55bd_4385_8a1f_8e58344f5761" hidden="1">"-189.2%"</definedName>
    <definedName name="_EPRCS_VU_aed8fd60_c3f7_4e6b_87f0_ad3a74df9604" hidden="1">42381</definedName>
    <definedName name="_EPRCS_VU_af067207_747d_44d0_8d6e_13341dac2352" hidden="1">2594</definedName>
    <definedName name="_EPRCS_VU_afd6cfde_341b_46b8_83b0_2e34c4d587e7" hidden="1">"-100.0%"</definedName>
    <definedName name="_EPRCS_VU_b0185d95_66f7_486f_a329_ea3f0de09d1e" hidden="1">"(16,145)"</definedName>
    <definedName name="_EPRCS_VU_b0b95e03_c248_4220_b348_23fc41014df0" hidden="1">4229</definedName>
    <definedName name="_EPRCS_VU_b15aad9b_4a7e_43c9_b68d_dd7543c405a6" hidden="1">"(34,873)"</definedName>
    <definedName name="_EPRCS_VU_b1c7cacf_0093_4e19_be74_ccc7f1f0a923" hidden="1">0</definedName>
    <definedName name="_EPRCS_VU_b1e10377_9a37_4359_a83a_c1cbfe55e531" hidden="1">3179</definedName>
    <definedName name="_EPRCS_VU_b23b34b3_e22a_4e3a_9d80_fcd35f98a6c9" hidden="1">0</definedName>
    <definedName name="_EPRCS_VU_b28cf087_9c3a_4c3d_9179_d930dd85dfe3" hidden="1">151757</definedName>
    <definedName name="_EPRCS_VU_b32609bf_87f6_4fe1_814d_ec0722e20aea" hidden="1">"(16,259)"</definedName>
    <definedName name="_EPRCS_VU_b32ef3bd_869b_4e7f_9dea_f66701e48575" hidden="1">0</definedName>
    <definedName name="_EPRCS_VU_b331dddb_0fe5_45d9_9768_09b7b1f44561" hidden="1">0</definedName>
    <definedName name="_EPRCS_VU_b36971b7_c73e_484a_b103_f7e9c1152210" hidden="1">0</definedName>
    <definedName name="_EPRCS_VU_b3b5d4c5_c81a_4c0c_b39b_03c300288e03" hidden="1">0</definedName>
    <definedName name="_EPRCS_VU_b5b484d8_dab3_4217_9f43_664c4855e9c1" hidden="1">"(4,229)"</definedName>
    <definedName name="_EPRCS_VU_b8e4f497_402f_407f_8e7b_505bd9dd994b" hidden="1">"15.8%"</definedName>
    <definedName name="_EPRCS_VU_b9ac3a5f_566d_4e7c_b0f0_494c3e42d1e2" hidden="1">1075</definedName>
    <definedName name="_EPRCS_VU_bb335fd2_2b9f_48c3_8fba_209de38febd6" hidden="1">83964</definedName>
    <definedName name="_EPRCS_VU_bbf47d49_7056_411e_a36c_260ae7bd4ae3" hidden="1">3179</definedName>
    <definedName name="_EPRCS_VU_bdd7c40b_fee1_4b6f_ad60_144af7a2efbc" hidden="1">4229</definedName>
    <definedName name="_EPRCS_VU_be4e2794_83c2_4fd4_bd3e_b5149df44013" hidden="1">0</definedName>
    <definedName name="_EPRCS_VU_bf023b33_a778_45c6_841b_175eccf0d873" hidden="1">"(847)"</definedName>
    <definedName name="_EPRCS_VU_c03d3fd6_43b0_4a72_b036_8ae4b5e11bba" hidden="1">110000</definedName>
    <definedName name="_EPRCS_VU_c046cde0_dd04_4fd2_bfd5_59ea0d24104d" hidden="1">"-3.8%"</definedName>
    <definedName name="_EPRCS_VU_c06ad349_7c3d_48bd_8028_203ecd8b6fc3" hidden="1">34873</definedName>
    <definedName name="_EPRCS_VU_c2b6f187_451c_42ab_9eca_b5d37b14e472" hidden="1">0</definedName>
    <definedName name="_EPRCS_VU_c4577685_84a2_4e75_94f0_4e73c26f1ee3" hidden="1">11326</definedName>
    <definedName name="_EPRCS_VU_c52d4376_7e39_4bdb_b616_eafb7a8be50a" hidden="1">6207</definedName>
    <definedName name="_EPRCS_VU_c5e38abe_e941_4e73_bee4_dce9b30ae2b3" hidden="1">8233</definedName>
    <definedName name="_EPRCS_VU_c8675718_4efc_4205_bf66_8c699eb5ab41" hidden="1">"(18,270)"</definedName>
    <definedName name="_EPRCS_VU_c8b23c64_06c9_413e_b450_f207597f69f1" hidden="1">"-194.2%"</definedName>
    <definedName name="_EPRCS_VU_c9a783b7_0424_4fa9_aefd_74cdef9f9caf" hidden="1">5457</definedName>
    <definedName name="_EPRCS_VU_cf68808b_0201_4bc8_a8e3_e9ab58beb0ae" hidden="1">"-199.4%"</definedName>
    <definedName name="_EPRCS_VU_d04c4f28_c906_49d4_a9e0_8acb6c02d546" hidden="1">26057</definedName>
    <definedName name="_EPRCS_VU_d07fdde1_58ba_42c5_85ff_32569df6c63c" hidden="1">"-100.0%"</definedName>
    <definedName name="_EPRCS_VU_d27848a4_1a0b_4b56_a590_369a270b50f4" hidden="1">"-7.6%"</definedName>
    <definedName name="_EPRCS_VU_d307990c_c92a_49b4_9a1d_cb2d5957811b" hidden="1">"-100.0%"</definedName>
    <definedName name="_EPRCS_VU_d3c0b8e5_e903_47ec_8e81_1f5fcc6c41eb" hidden="1">0</definedName>
    <definedName name="_EPRCS_VU_d56d68d8_7489_414a_b045_35c0d3e9c0e4" hidden="1">16334</definedName>
    <definedName name="_EPRCS_VU_d602ee59_f112_4b98_a410_799a526d998f" hidden="1">0</definedName>
    <definedName name="_EPRCS_VU_d6b0dd1e_5bfa_4757_954b_0dcf2bfa2e76" hidden="1">"(6,883)"</definedName>
    <definedName name="_EPRCS_VU_d701b497_c5b4_4e86_b99a_3b92cb66b488" hidden="1">-20</definedName>
    <definedName name="_EPRCS_VU_d99fa181_0867_4922_b8d6_95d5e3e8f6a8" hidden="1">1108</definedName>
    <definedName name="_EPRCS_VU_db0b092c_3bb2_40b1_b292_05ca32e61380" hidden="1">4229</definedName>
    <definedName name="_EPRCS_VU_dbe09b89_5587_448e_bcbe_f7068217559e" hidden="1">4597</definedName>
    <definedName name="_EPRCS_VU_dc614df2_be9c_4700_a9cc_2396f0717d96" hidden="1">26639</definedName>
    <definedName name="_EPRCS_VU_df64bf31_a41f_40a6_b306_e3c4a9270ccd" hidden="1">"31.6%"</definedName>
    <definedName name="_EPRCS_VU_e09c860d_f284_4348_9d51_a4366ec4cc46" hidden="1">0</definedName>
    <definedName name="_EPRCS_VU_e35182f2_6ae5_4f10_ac00_c4646f4b2c02" hidden="1">7965</definedName>
    <definedName name="_EPRCS_VU_e3aed8dc_927f_419b_ba11_eb3b1ec5ad7b" hidden="1">16259</definedName>
    <definedName name="_EPRCS_VU_e52d77b9_316c_4f60_a0a5_27b053e1eea6" hidden="1">5457</definedName>
    <definedName name="_EPRCS_VU_e7a63bf4_aee3_4c2c_999c_c0ad1232e23e" hidden="1">0</definedName>
    <definedName name="_EPRCS_VU_e7bd1b95_4abd_4b6e_a31c_da05fae2bc85" hidden="1">18270</definedName>
    <definedName name="_EPRCS_VU_e89c6d54_3070_4414_8d38_a66f6df920fd" hidden="1">"5.6%"</definedName>
    <definedName name="_EPRCS_VU_e931fd4b_ded1_4d86_b7c6_50b76e542e0c" hidden="1">3179</definedName>
    <definedName name="_EPRCS_VU_e9e96ab8_f1dc_410b_9fd7_0860c2fac5a4" hidden="1">11326</definedName>
    <definedName name="_EPRCS_VU_ea97a14c_2d3f_4841_8d44_660d1bf47c40" hidden="1">5341</definedName>
    <definedName name="_EPRCS_VU_eb6a686c_6cab_4ea4_ba9e_c11477755c3d" hidden="1">838</definedName>
    <definedName name="_EPRCS_VU_ebf2a0d0_cc68_4a4c_b35c_299e66c09ae1" hidden="1">"(16,334)"</definedName>
    <definedName name="_EPRCS_VU_ec7e956a_937a_4347_9923_9f39e664ee86" hidden="1">106643</definedName>
    <definedName name="_EPRCS_VU_edc30cb6_2887_45d2_8f1e_e706b966144b" hidden="1">"-100.0%"</definedName>
    <definedName name="_EPRCS_VU_edfbacad_084c_4b81_ac1b_45c5b5c4f0ce" hidden="1">"-208.2%"</definedName>
    <definedName name="_EPRCS_VU_f05ba58c_b6f6_4946_af4d_6f9b751b4825" hidden="1">"1.9%"</definedName>
    <definedName name="_EPRCS_VU_f1ee5df7_0de8_4f6c_b3d7_8b7187416a8d" hidden="1">0</definedName>
    <definedName name="_EPRCS_VU_f225731f_9df6_46b7_a406_a68ca6f7f8fe" hidden="1">7965</definedName>
    <definedName name="_EPRCS_VU_f4f53922_e7f9_4573_904d_0b5f5e02383a" hidden="1">"(126)"</definedName>
    <definedName name="_EPRCS_VU_f74f64c5_6751_41fb_b11d_2223c8f08a0b" hidden="1">0</definedName>
    <definedName name="_EPRCS_VU_f934c985_54d0_479e_863e_a02dab9e6f5e" hidden="1">"3.6%"</definedName>
    <definedName name="_EPRCS_VU_f97a3a06_9f0c_458f_a110_e5838163240c" hidden="1">"(8,233)"</definedName>
    <definedName name="_EPRCS_VU_f9ff480a_65d1_48c7_9036_3d1a2775e43b" hidden="1">"4.8%"</definedName>
    <definedName name="_EPRCS_VU_fa16ef74_68bd_4bbb_8814_dbeb54bcb7d7" hidden="1">1108</definedName>
    <definedName name="_EPRCS_VU_fb4f9711_1dad_433f_82bc_5bb494a036ae" hidden="1">222828</definedName>
    <definedName name="_EPRCS_VU_feb4c9c5_cee1_44ad_863e_0b0a327b5a93" hidden="1">"31.6%"</definedName>
    <definedName name="_EPRCS_VU_feec2090_8677_4da8_8ce3_0a6d575c0b9e" hidden="1">"(1,108)"</definedName>
    <definedName name="_EPRCS_VU_ff8c2ad1_017c_461c_bbad_485036b97f43" hidden="1">18270</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6" l="1"/>
  <c r="F2" i="43034"/>
  <c r="F12" i="43036"/>
  <c r="E12" i="43036"/>
  <c r="F11" i="43036"/>
  <c r="G9" i="43036"/>
  <c r="F9" i="43036"/>
  <c r="E9" i="43036"/>
  <c r="G8" i="43036"/>
  <c r="E7" i="43036"/>
  <c r="G6" i="43036"/>
  <c r="F6" i="43036"/>
  <c r="E6" i="43036"/>
  <c r="B2" i="43036"/>
  <c r="G11" i="43036" s="1"/>
  <c r="F7" i="43036" l="1"/>
  <c r="E10" i="43036"/>
  <c r="G12" i="43036"/>
  <c r="E5" i="43036"/>
  <c r="G7" i="43036"/>
  <c r="F10" i="43036"/>
  <c r="F5" i="43036"/>
  <c r="E8" i="43036"/>
  <c r="G10" i="43036"/>
  <c r="G5" i="43036"/>
  <c r="F8" i="43036"/>
  <c r="E11" i="43036"/>
</calcChain>
</file>

<file path=xl/sharedStrings.xml><?xml version="1.0" encoding="utf-8"?>
<sst xmlns="http://schemas.openxmlformats.org/spreadsheetml/2006/main" count="490" uniqueCount="272">
  <si>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</si>
  <si>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</si>
  <si>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</si>
  <si>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</si>
  <si>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</si>
  <si>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</si>
  <si>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</si>
  <si>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</si>
  <si>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</si>
  <si>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</si>
  <si>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</si>
  <si>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</si>
  <si>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</si>
  <si>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</si>
  <si>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</si>
  <si>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</si>
  <si>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</si>
  <si>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</si>
  <si>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</si>
  <si>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</si>
  <si>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</si>
  <si>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</si>
  <si>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</si>
  <si>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</si>
  <si>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</si>
  <si>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</si>
  <si>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</si>
  <si>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</si>
  <si>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</si>
  <si>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</si>
  <si>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</si>
  <si>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</si>
  <si>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</si>
  <si>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</si>
  <si>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</si>
  <si>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</si>
  <si>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</si>
  <si>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</si>
  <si>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</si>
  <si>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</si>
  <si>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</si>
  <si>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</si>
  <si>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</si>
  <si>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</si>
  <si>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</si>
  <si>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</si>
  <si>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</si>
  <si>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</si>
  <si>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</si>
  <si>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</si>
  <si>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</si>
  <si>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</si>
  <si>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</si>
  <si>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</si>
  <si>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</si>
  <si>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</si>
  <si>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</si>
  <si>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</si>
  <si>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</si>
  <si>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</si>
  <si>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</si>
  <si>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</si>
  <si>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</si>
  <si>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</si>
  <si>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</si>
  <si>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</si>
  <si>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</si>
  <si>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</si>
  <si>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</si>
  <si>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</si>
  <si>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</si>
  <si>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</si>
  <si>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</si>
  <si>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</si>
  <si>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</si>
  <si>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</si>
  <si>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</si>
  <si>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</si>
  <si>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</si>
  <si>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</si>
  <si>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</si>
  <si>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</si>
  <si>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</si>
  <si>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</si>
  <si>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</si>
  <si>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</si>
  <si>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</si>
  <si>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</si>
  <si>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</si>
  <si>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</si>
  <si>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</si>
  <si>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</si>
  <si>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</si>
  <si>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</si>
  <si>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</si>
  <si>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</si>
  <si>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</si>
  <si>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</si>
  <si>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</si>
  <si>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</si>
  <si>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</si>
  <si>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</si>
  <si>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</si>
  <si>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</si>
  <si>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</si>
  <si>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</si>
  <si>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</si>
  <si>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</si>
  <si>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</si>
  <si>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</si>
  <si>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</si>
  <si>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</si>
  <si>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</si>
  <si>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</si>
  <si>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</si>
  <si>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</si>
  <si>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</si>
  <si>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</si>
  <si>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</si>
  <si>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</si>
  <si>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</si>
  <si>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</si>
  <si>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</si>
  <si>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</si>
  <si>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</si>
  <si>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</si>
  <si>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</si>
  <si>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</si>
  <si>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</si>
  <si>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</si>
  <si>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</si>
  <si>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</si>
  <si>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</si>
  <si>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</si>
  <si>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</si>
  <si>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</si>
  <si>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</si>
  <si>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</si>
  <si>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</si>
  <si>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</si>
  <si>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2019/5</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</si>
  <si>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</si>
  <si>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</si>
  <si>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</si>
  <si>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</si>
  <si>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</si>
  <si>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</si>
  <si>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</si>
  <si>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</si>
  <si>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</si>
  <si>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</si>
  <si>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</si>
  <si>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</si>
  <si>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</si>
  <si>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</si>
  <si>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</si>
  <si>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</si>
  <si>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</si>
  <si>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</si>
  <si>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</si>
  <si>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</si>
  <si>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</si>
  <si>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</si>
  <si>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</si>
  <si>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</si>
  <si>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</si>
  <si>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</si>
  <si>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</si>
  <si>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</si>
  <si>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</si>
  <si>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</si>
  <si>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</si>
  <si>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</si>
  <si>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</si>
  <si>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</si>
  <si>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</si>
  <si>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</si>
  <si>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</si>
  <si>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</si>
  <si>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</si>
  <si>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</si>
  <si>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</si>
  <si>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</si>
  <si>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</si>
  <si>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</si>
  <si>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</si>
  <si>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</si>
  <si>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</si>
  <si>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</si>
  <si>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4.4%</t>
  </si>
  <si>
    <t>3.3%</t>
  </si>
  <si>
    <t>1.0%</t>
  </si>
  <si>
    <t>0.2%</t>
  </si>
  <si>
    <t>2.2%</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</si>
  <si>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</si>
  <si>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</si>
  <si>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</si>
  <si>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</si>
  <si>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</si>
  <si>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</si>
  <si>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</si>
  <si>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</si>
  <si>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2023年5月期(FY23)第1四半期　業績補足資料</t>
    <rPh sb="4" eb="5">
      <t>ネン</t>
    </rPh>
    <rPh sb="7" eb="8">
      <t>キ</t>
    </rPh>
    <rPh sb="14" eb="15">
      <t>ダイ</t>
    </rPh>
    <rPh sb="16" eb="17">
      <t>シ</t>
    </rPh>
    <rPh sb="17" eb="19">
      <t>ハンキ</t>
    </rPh>
    <rPh sb="20" eb="22">
      <t>ギョウセキ</t>
    </rPh>
    <rPh sb="22" eb="24">
      <t>ホソク</t>
    </rPh>
    <phoneticPr fontId="2"/>
  </si>
  <si>
    <t>1st Quarter, Fiscal Year ending May 2023 (FY23) Business Result</t>
  </si>
  <si>
    <t>33.6%</t>
  </si>
  <si>
    <t>33.1%</t>
  </si>
  <si>
    <t>35.4%</t>
  </si>
  <si>
    <t>34.1%</t>
  </si>
  <si>
    <t>-2.1%</t>
  </si>
  <si>
    <t>-18.8%</t>
  </si>
  <si>
    <t>4.1%</t>
  </si>
  <si>
    <t>-0.5%</t>
  </si>
  <si>
    <t>-4.7%</t>
  </si>
  <si>
    <t>10.8%</t>
  </si>
  <si>
    <t>6.5%</t>
  </si>
  <si>
    <t>6.8%</t>
  </si>
  <si>
    <t>7.1%</t>
  </si>
  <si>
    <t>7.8%</t>
  </si>
  <si>
    <t>8.1%</t>
  </si>
  <si>
    <t>-0.8%</t>
  </si>
  <si>
    <t>6.1%</t>
  </si>
  <si>
    <t>4.3%</t>
  </si>
  <si>
    <t>-11.7%</t>
  </si>
  <si>
    <t>-13.9%</t>
  </si>
  <si>
    <t>-12.0%</t>
  </si>
  <si>
    <t>-2.7%</t>
  </si>
  <si>
    <t>-9.7%</t>
  </si>
  <si>
    <t>2.1%</t>
  </si>
  <si>
    <t>-0.3%</t>
  </si>
  <si>
    <t>-0.4%</t>
  </si>
  <si>
    <t>5.8%</t>
  </si>
  <si>
    <t>-1.7%</t>
  </si>
  <si>
    <t>4.0%</t>
  </si>
  <si>
    <t>13.4%</t>
  </si>
  <si>
    <t>-6.1%</t>
  </si>
  <si>
    <t>3.2%</t>
  </si>
  <si>
    <t>4.7%</t>
  </si>
  <si>
    <t>-18.5%</t>
  </si>
  <si>
    <t>12.0%</t>
  </si>
  <si>
    <t>29.9%</t>
  </si>
  <si>
    <t>-0.9%</t>
  </si>
  <si>
    <t>-5.4%</t>
  </si>
  <si>
    <t>27.8%</t>
  </si>
  <si>
    <t>11.5%</t>
  </si>
  <si>
    <t>-11.9%</t>
  </si>
  <si>
    <t>24.7%</t>
  </si>
  <si>
    <t>27.9%</t>
  </si>
  <si>
    <t>7.9%</t>
  </si>
  <si>
    <t>9.8%</t>
  </si>
  <si>
    <t>16.6%</t>
  </si>
  <si>
    <t>-7.5%</t>
  </si>
  <si>
    <t>5.0%</t>
  </si>
  <si>
    <t>業績予想 / FY23 Forecast</t>
    <rPh sb="0" eb="2">
      <t>ギョウセキ</t>
    </rPh>
    <rPh sb="2" eb="4">
      <t>ヨソウ</t>
    </rPh>
    <phoneticPr fontId="2"/>
  </si>
  <si>
    <t>2022年8月31日現在 / as of August 31, 2022</t>
    <rPh sb="4" eb="5">
      <t>ネン</t>
    </rPh>
    <phoneticPr fontId="2"/>
  </si>
  <si>
    <t>2022/5</t>
  </si>
  <si>
    <t xml:space="preserve">- </t>
  </si>
  <si>
    <t>2020/5</t>
  </si>
  <si>
    <t>Short-term loans receivable 
from subsidiaries and associates</t>
  </si>
  <si>
    <t>2022/8</t>
  </si>
  <si>
    <t>2022/8</t>
  </si>
  <si>
    <t>31.6%</t>
  </si>
  <si>
    <t/>
  </si>
  <si>
    <t>-13.6%</t>
  </si>
  <si>
    <t>5.6%</t>
  </si>
  <si>
    <t>1.9%</t>
  </si>
  <si>
    <t>-10.1%</t>
  </si>
  <si>
    <t>3.6%</t>
  </si>
  <si>
    <t>1.3%</t>
  </si>
  <si>
    <t>-3.8%</t>
  </si>
  <si>
    <t>-15.9%</t>
  </si>
  <si>
    <t>4.8%</t>
  </si>
  <si>
    <t>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</si>
</sst>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style="medium">
        <color auto="1"/>
      </left>
      <right style="thin">
        <color auto="1"/>
      </right>
      <top style="thin">
        <color auto="1"/>
      </top>
      <bottom style="hair">
        <color auto="1"/>
      </bottom>
      <diagonal/>
    </border>
    <border>
      <left/>
      <right style="thin">
        <color auto="1"/>
      </right>
      <top/>
      <bottom style="medium">
        <color auto="1"/>
      </bottom>
      <diagonal/>
    </border>
    <border>
      <left style="medium">
        <color auto="1"/>
      </left>
      <right/>
      <top style="thin">
        <color auto="1"/>
      </top>
      <bottom style="medium">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03">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38" fontId="26" fillId="29" borderId="29" xfId="2" applyFont="1" applyFill="1" applyBorder="1" applyAlignment="1">
      <alignment horizontal="center"/>
    </xf>
    <xf numFmtId="0" fontId="26" fillId="0" borderId="30" xfId="0" applyFont="1" applyFill="1" applyBorder="1" applyAlignment="1"/>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30" borderId="31" xfId="2" applyFont="1" applyFill="1" applyBorder="1" applyAlignment="1">
      <alignment horizontal="center"/>
    </xf>
    <xf numFmtId="184" fontId="26" fillId="0" borderId="32"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3" xfId="2" applyFont="1" applyFill="1" applyBorder="1" applyAlignment="1">
      <alignment horizontal="right"/>
    </xf>
    <xf numFmtId="38" fontId="26" fillId="30" borderId="34" xfId="2" applyFont="1" applyFill="1" applyBorder="1" applyAlignment="1">
      <alignment horizontal="right"/>
    </xf>
    <xf numFmtId="38" fontId="26" fillId="29" borderId="0" xfId="2" applyFont="1" applyFill="1" applyBorder="1" applyAlignment="1">
      <alignment horizontal="right"/>
    </xf>
    <xf numFmtId="38" fontId="26" fillId="0" borderId="35" xfId="2" applyFont="1" applyFill="1" applyBorder="1" applyAlignment="1">
      <alignment horizontal="right"/>
    </xf>
    <xf numFmtId="182" fontId="26" fillId="0" borderId="24"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30" borderId="37" xfId="1" applyNumberFormat="1" applyFont="1" applyFill="1" applyBorder="1" applyAlignment="1">
      <alignment horizontal="right"/>
    </xf>
    <xf numFmtId="182" fontId="26" fillId="0" borderId="33"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0" borderId="39" xfId="1" applyNumberFormat="1" applyFont="1" applyFill="1" applyBorder="1" applyAlignment="1">
      <alignment horizontal="right"/>
    </xf>
    <xf numFmtId="182" fontId="26" fillId="30" borderId="40" xfId="1" applyNumberFormat="1" applyFont="1" applyFill="1" applyBorder="1" applyAlignment="1">
      <alignment horizontal="right"/>
    </xf>
    <xf numFmtId="182" fontId="26" fillId="29" borderId="17" xfId="1" applyNumberFormat="1" applyFont="1" applyFill="1" applyBorder="1" applyAlignment="1">
      <alignment horizontal="right"/>
    </xf>
    <xf numFmtId="38" fontId="26" fillId="30" borderId="41" xfId="2" applyFont="1" applyFill="1" applyBorder="1" applyAlignment="1">
      <alignment horizontal="right"/>
    </xf>
    <xf numFmtId="182" fontId="26" fillId="30" borderId="42" xfId="1" applyNumberFormat="1" applyFont="1" applyFill="1" applyBorder="1" applyAlignment="1">
      <alignment horizontal="right"/>
    </xf>
    <xf numFmtId="182" fontId="26" fillId="30" borderId="43" xfId="1" applyNumberFormat="1" applyFont="1" applyFill="1" applyBorder="1" applyAlignment="1">
      <alignment horizontal="right"/>
    </xf>
    <xf numFmtId="182" fontId="26" fillId="30" borderId="44"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5" xfId="0" applyFont="1" applyBorder="1" applyAlignment="1">
      <alignment horizontal="left"/>
    </xf>
    <xf numFmtId="3" fontId="26" fillId="0" borderId="35" xfId="2" applyNumberFormat="1" applyFont="1" applyFill="1" applyBorder="1" applyAlignment="1">
      <alignment horizontal="right"/>
    </xf>
    <xf numFmtId="3" fontId="26" fillId="30" borderId="41" xfId="2" applyNumberFormat="1" applyFont="1" applyFill="1" applyBorder="1" applyAlignment="1">
      <alignment horizontal="right"/>
    </xf>
    <xf numFmtId="0" fontId="26" fillId="0" borderId="46" xfId="0" applyFont="1" applyFill="1" applyBorder="1" applyAlignment="1">
      <alignment horizontal="left"/>
    </xf>
    <xf numFmtId="0" fontId="26" fillId="0" borderId="39" xfId="0" applyFont="1" applyFill="1" applyBorder="1" applyAlignment="1">
      <alignment horizontal="right"/>
    </xf>
    <xf numFmtId="38" fontId="26" fillId="0" borderId="39"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1" borderId="0" xfId="0" applyFont="1" applyFill="1" applyAlignment="1">
      <alignment horizontal="left"/>
    </xf>
    <xf numFmtId="184" fontId="26" fillId="0" borderId="48"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29" xfId="2" applyFont="1" applyFill="1" applyBorder="1" applyAlignment="1">
      <alignment horizontal="center"/>
    </xf>
    <xf numFmtId="182" fontId="26" fillId="0" borderId="17" xfId="1" applyNumberFormat="1" applyFont="1" applyFill="1" applyBorder="1" applyAlignment="1">
      <alignment horizontal="right"/>
    </xf>
    <xf numFmtId="38" fontId="17" fillId="0" borderId="49" xfId="2" applyFont="1" applyFill="1" applyBorder="1" applyAlignment="1">
      <alignment horizontal="center"/>
    </xf>
    <xf numFmtId="38" fontId="17" fillId="0" borderId="47" xfId="2" applyFont="1" applyFill="1" applyBorder="1" applyAlignment="1">
      <alignment horizontal="right"/>
    </xf>
    <xf numFmtId="38" fontId="17" fillId="0" borderId="39" xfId="2" applyFont="1" applyFill="1" applyBorder="1" applyAlignment="1">
      <alignment horizontal="right"/>
    </xf>
    <xf numFmtId="38" fontId="17" fillId="0" borderId="35" xfId="2" applyFont="1" applyFill="1" applyBorder="1" applyAlignment="1">
      <alignment horizontal="right"/>
    </xf>
    <xf numFmtId="38" fontId="17" fillId="0" borderId="36" xfId="2" applyFont="1" applyFill="1" applyBorder="1" applyAlignment="1">
      <alignment horizontal="right"/>
    </xf>
    <xf numFmtId="38" fontId="17" fillId="0" borderId="50" xfId="2" applyFont="1" applyFill="1" applyBorder="1" applyAlignment="1">
      <alignment horizontal="right"/>
    </xf>
    <xf numFmtId="38" fontId="17" fillId="0" borderId="51" xfId="2" applyFont="1" applyFill="1" applyBorder="1" applyAlignment="1">
      <alignment horizontal="right"/>
    </xf>
    <xf numFmtId="38" fontId="17" fillId="0" borderId="52" xfId="2" applyFont="1" applyFill="1" applyBorder="1" applyAlignment="1">
      <alignment horizontal="right"/>
    </xf>
    <xf numFmtId="38" fontId="17" fillId="0" borderId="53" xfId="2" applyFont="1" applyFill="1" applyBorder="1" applyAlignment="1">
      <alignment horizontal="center"/>
    </xf>
    <xf numFmtId="38" fontId="17" fillId="0" borderId="31" xfId="2" applyFont="1" applyFill="1" applyBorder="1" applyAlignment="1">
      <alignment horizontal="center"/>
    </xf>
    <xf numFmtId="38" fontId="17" fillId="0" borderId="39" xfId="2" applyFont="1" applyFill="1" applyBorder="1" applyAlignment="1"/>
    <xf numFmtId="38" fontId="17" fillId="0" borderId="33" xfId="2" applyFont="1" applyFill="1" applyBorder="1" applyAlignment="1">
      <alignment horizontal="right"/>
    </xf>
    <xf numFmtId="38" fontId="17" fillId="0" borderId="54" xfId="2" applyFont="1" applyFill="1" applyBorder="1" applyAlignment="1">
      <alignment horizontal="right"/>
    </xf>
    <xf numFmtId="38" fontId="17" fillId="0" borderId="55" xfId="2" applyFont="1" applyFill="1" applyBorder="1" applyAlignment="1">
      <alignment horizontal="right"/>
    </xf>
    <xf numFmtId="38" fontId="17" fillId="0" borderId="56" xfId="2" applyFont="1" applyFill="1" applyBorder="1" applyAlignment="1">
      <alignment horizontal="right"/>
    </xf>
    <xf numFmtId="38" fontId="24" fillId="0" borderId="56" xfId="2" applyFont="1" applyFill="1" applyBorder="1" applyAlignment="1">
      <alignment horizontal="right"/>
    </xf>
    <xf numFmtId="38" fontId="24" fillId="0" borderId="33" xfId="2" applyFont="1" applyFill="1" applyBorder="1" applyAlignment="1">
      <alignment horizontal="right"/>
    </xf>
    <xf numFmtId="38" fontId="24" fillId="0" borderId="34" xfId="2" applyFont="1" applyFill="1" applyBorder="1" applyAlignment="1">
      <alignment horizontal="right"/>
    </xf>
    <xf numFmtId="38" fontId="17" fillId="0" borderId="45" xfId="2" applyFont="1" applyBorder="1" applyAlignment="1">
      <alignment horizontal="right"/>
    </xf>
    <xf numFmtId="38" fontId="17" fillId="0" borderId="10" xfId="2" applyFont="1" applyBorder="1" applyAlignment="1">
      <alignment horizontal="right"/>
    </xf>
    <xf numFmtId="38" fontId="17" fillId="0" borderId="57" xfId="2" applyNumberFormat="1" applyFont="1" applyFill="1" applyBorder="1" applyAlignment="1">
      <alignment horizontal="right"/>
    </xf>
    <xf numFmtId="38" fontId="17" fillId="32" borderId="58" xfId="2" applyFont="1" applyFill="1" applyBorder="1" applyAlignment="1">
      <alignment horizontal="right"/>
    </xf>
    <xf numFmtId="38" fontId="17" fillId="32" borderId="34" xfId="2" applyFont="1" applyFill="1" applyBorder="1" applyAlignment="1">
      <alignment horizontal="right"/>
    </xf>
    <xf numFmtId="38" fontId="17" fillId="32" borderId="59" xfId="2" applyFont="1" applyFill="1" applyBorder="1" applyAlignment="1">
      <alignment horizontal="right"/>
    </xf>
    <xf numFmtId="222" fontId="17" fillId="0" borderId="10" xfId="2" applyNumberFormat="1" applyFont="1" applyFill="1" applyBorder="1" applyAlignment="1">
      <alignment horizontal="right"/>
    </xf>
    <xf numFmtId="222" fontId="17" fillId="0" borderId="57" xfId="2" applyNumberFormat="1" applyFont="1" applyFill="1" applyBorder="1" applyAlignment="1">
      <alignment horizontal="right"/>
    </xf>
    <xf numFmtId="222" fontId="17" fillId="0" borderId="45" xfId="2" applyNumberFormat="1" applyFont="1" applyBorder="1" applyAlignment="1">
      <alignment horizontal="right"/>
    </xf>
    <xf numFmtId="222" fontId="17" fillId="0" borderId="10" xfId="2" applyNumberFormat="1" applyFont="1" applyBorder="1" applyAlignment="1">
      <alignment horizontal="right"/>
    </xf>
    <xf numFmtId="38" fontId="17" fillId="0" borderId="46" xfId="2" applyFont="1" applyFill="1" applyBorder="1" applyAlignment="1"/>
    <xf numFmtId="38" fontId="24" fillId="0" borderId="45" xfId="2" applyFont="1" applyFill="1" applyBorder="1" applyAlignment="1">
      <alignment horizontal="right"/>
    </xf>
    <xf numFmtId="38" fontId="24" fillId="0" borderId="10" xfId="2" applyFont="1" applyFill="1" applyBorder="1" applyAlignment="1">
      <alignment horizontal="right"/>
    </xf>
    <xf numFmtId="38" fontId="24" fillId="0" borderId="59" xfId="2" applyFont="1" applyFill="1" applyBorder="1" applyAlignment="1">
      <alignment horizontal="right"/>
    </xf>
    <xf numFmtId="38" fontId="17" fillId="0" borderId="53" xfId="2" applyFont="1" applyFill="1" applyBorder="1" applyAlignment="1">
      <alignment horizontal="right"/>
    </xf>
    <xf numFmtId="38" fontId="17" fillId="0" borderId="28" xfId="2" applyFont="1" applyFill="1" applyBorder="1" applyAlignment="1">
      <alignment horizontal="right"/>
    </xf>
    <xf numFmtId="38" fontId="17" fillId="0" borderId="49" xfId="2" applyFont="1" applyFill="1" applyBorder="1" applyAlignment="1">
      <alignment horizontal="right"/>
    </xf>
    <xf numFmtId="38" fontId="17" fillId="0" borderId="60" xfId="2" applyNumberFormat="1" applyFont="1" applyFill="1" applyBorder="1" applyAlignment="1">
      <alignment horizontal="right"/>
    </xf>
    <xf numFmtId="38" fontId="17" fillId="0" borderId="61" xfId="2" applyFont="1" applyBorder="1" applyAlignment="1">
      <alignment horizontal="right"/>
    </xf>
    <xf numFmtId="38" fontId="17" fillId="0" borderId="62" xfId="2" applyFont="1" applyBorder="1" applyAlignment="1">
      <alignment horizontal="right"/>
    </xf>
    <xf numFmtId="182" fontId="24" fillId="0" borderId="63" xfId="1" applyNumberFormat="1" applyFont="1" applyFill="1" applyBorder="1" applyAlignment="1">
      <alignment horizontal="right"/>
    </xf>
    <xf numFmtId="182" fontId="24" fillId="0" borderId="64" xfId="1" applyNumberFormat="1" applyFont="1" applyFill="1" applyBorder="1" applyAlignment="1">
      <alignment horizontal="right"/>
    </xf>
    <xf numFmtId="182" fontId="24" fillId="0" borderId="65" xfId="1" applyNumberFormat="1" applyFont="1" applyFill="1" applyBorder="1" applyAlignment="1">
      <alignment horizontal="right"/>
    </xf>
    <xf numFmtId="182" fontId="24" fillId="0" borderId="36" xfId="1" applyNumberFormat="1" applyFont="1" applyFill="1" applyBorder="1" applyAlignment="1">
      <alignment horizontal="right"/>
    </xf>
    <xf numFmtId="182" fontId="24" fillId="0" borderId="66" xfId="1" applyNumberFormat="1" applyFont="1" applyFill="1" applyBorder="1" applyAlignment="1">
      <alignment horizontal="right"/>
    </xf>
    <xf numFmtId="38" fontId="17" fillId="0" borderId="67" xfId="2" applyFont="1" applyFill="1" applyBorder="1" applyAlignment="1">
      <alignment horizontal="right"/>
    </xf>
    <xf numFmtId="38" fontId="17" fillId="0" borderId="68" xfId="2" applyFont="1" applyFill="1" applyBorder="1" applyAlignment="1">
      <alignment horizontal="right"/>
    </xf>
    <xf numFmtId="0" fontId="26" fillId="0" borderId="69" xfId="0" applyFont="1" applyFill="1" applyBorder="1" applyAlignment="1">
      <alignment horizontal="right"/>
    </xf>
    <xf numFmtId="0" fontId="26" fillId="0" borderId="38" xfId="0" applyFont="1" applyFill="1" applyBorder="1" applyAlignment="1">
      <alignment horizontal="right"/>
    </xf>
    <xf numFmtId="38" fontId="26" fillId="30" borderId="70" xfId="2" applyFont="1" applyFill="1" applyBorder="1" applyAlignment="1">
      <alignment horizontal="right"/>
    </xf>
    <xf numFmtId="38" fontId="26" fillId="30" borderId="44" xfId="2" applyFont="1" applyFill="1" applyBorder="1" applyAlignment="1">
      <alignment horizontal="right" wrapText="1"/>
    </xf>
    <xf numFmtId="38" fontId="26" fillId="30" borderId="34" xfId="0" applyNumberFormat="1" applyFont="1" applyFill="1" applyBorder="1" applyAlignment="1">
      <alignment horizontal="right"/>
    </xf>
    <xf numFmtId="38" fontId="17" fillId="32" borderId="31" xfId="2" applyFont="1" applyFill="1" applyBorder="1" applyAlignment="1">
      <alignment horizontal="center"/>
    </xf>
    <xf numFmtId="38" fontId="17" fillId="32" borderId="72" xfId="2" applyFont="1" applyFill="1" applyBorder="1" applyAlignment="1">
      <alignment horizontal="right"/>
    </xf>
    <xf numFmtId="182" fontId="24" fillId="32" borderId="37" xfId="1" applyNumberFormat="1" applyFont="1" applyFill="1" applyBorder="1" applyAlignment="1">
      <alignment horizontal="right"/>
    </xf>
    <xf numFmtId="38" fontId="17" fillId="32" borderId="31" xfId="2" applyFont="1" applyFill="1" applyBorder="1" applyAlignment="1">
      <alignment horizontal="right"/>
    </xf>
    <xf numFmtId="38" fontId="17" fillId="32" borderId="29" xfId="2" applyFont="1" applyFill="1" applyBorder="1" applyAlignment="1">
      <alignment horizontal="center"/>
    </xf>
    <xf numFmtId="38" fontId="17" fillId="32" borderId="3" xfId="2" applyFont="1" applyFill="1" applyBorder="1" applyAlignment="1">
      <alignment horizontal="right"/>
    </xf>
    <xf numFmtId="38" fontId="17" fillId="32" borderId="22" xfId="2" applyFont="1" applyFill="1" applyBorder="1" applyAlignment="1">
      <alignment horizontal="right"/>
    </xf>
    <xf numFmtId="182" fontId="24" fillId="32" borderId="17" xfId="1" applyNumberFormat="1" applyFont="1" applyFill="1" applyBorder="1" applyAlignment="1">
      <alignment horizontal="right"/>
    </xf>
    <xf numFmtId="38" fontId="17" fillId="32" borderId="29" xfId="2" applyFont="1" applyFill="1" applyBorder="1" applyAlignment="1">
      <alignment horizontal="right"/>
    </xf>
    <xf numFmtId="38" fontId="17" fillId="32" borderId="17" xfId="2" applyNumberFormat="1" applyFont="1" applyFill="1" applyBorder="1" applyAlignment="1">
      <alignment horizontal="right"/>
    </xf>
    <xf numFmtId="38" fontId="17" fillId="32" borderId="59" xfId="2" applyNumberFormat="1" applyFont="1" applyFill="1" applyBorder="1" applyAlignment="1">
      <alignment horizontal="right"/>
    </xf>
    <xf numFmtId="38" fontId="17" fillId="32" borderId="0" xfId="2" applyNumberFormat="1" applyFont="1" applyFill="1" applyBorder="1" applyAlignment="1">
      <alignment horizontal="right"/>
    </xf>
    <xf numFmtId="38" fontId="17" fillId="32" borderId="22" xfId="2" applyNumberFormat="1" applyFont="1" applyFill="1" applyBorder="1" applyAlignment="1">
      <alignment horizontal="right"/>
    </xf>
    <xf numFmtId="38" fontId="17" fillId="32" borderId="48" xfId="2" applyNumberFormat="1" applyFont="1" applyFill="1" applyBorder="1" applyAlignment="1">
      <alignment horizontal="right"/>
    </xf>
    <xf numFmtId="38" fontId="17" fillId="32" borderId="6" xfId="2" applyNumberFormat="1" applyFont="1" applyFill="1" applyBorder="1" applyAlignment="1">
      <alignment horizontal="right"/>
    </xf>
    <xf numFmtId="222" fontId="17" fillId="32" borderId="6" xfId="2" applyNumberFormat="1" applyFont="1" applyFill="1" applyBorder="1" applyAlignment="1">
      <alignment horizontal="right"/>
    </xf>
    <xf numFmtId="38" fontId="17" fillId="32" borderId="13" xfId="2" applyNumberFormat="1" applyFont="1" applyFill="1" applyBorder="1" applyAlignment="1">
      <alignment horizontal="right"/>
    </xf>
    <xf numFmtId="38" fontId="17" fillId="0" borderId="71" xfId="2" applyFont="1" applyFill="1" applyBorder="1" applyAlignment="1">
      <alignment horizontal="right"/>
    </xf>
    <xf numFmtId="38" fontId="17" fillId="0" borderId="58" xfId="2" applyFont="1" applyFill="1" applyBorder="1" applyAlignment="1">
      <alignment horizontal="right"/>
    </xf>
    <xf numFmtId="38" fontId="17" fillId="0" borderId="31" xfId="2" applyFont="1" applyFill="1" applyBorder="1" applyAlignment="1">
      <alignment horizontal="right"/>
    </xf>
    <xf numFmtId="38" fontId="17" fillId="0" borderId="37" xfId="2" applyFont="1" applyFill="1" applyBorder="1" applyAlignment="1">
      <alignment horizontal="right"/>
    </xf>
    <xf numFmtId="38" fontId="17" fillId="0" borderId="34" xfId="2" applyFont="1" applyFill="1" applyBorder="1" applyAlignment="1">
      <alignment horizontal="right"/>
    </xf>
    <xf numFmtId="38" fontId="17" fillId="0" borderId="27" xfId="2" applyFont="1" applyFill="1" applyBorder="1" applyAlignment="1">
      <alignment horizontal="right"/>
    </xf>
    <xf numFmtId="38" fontId="17" fillId="0" borderId="59" xfId="2" applyFont="1" applyFill="1" applyBorder="1" applyAlignment="1">
      <alignment horizontal="right"/>
    </xf>
    <xf numFmtId="222" fontId="17" fillId="0" borderId="59" xfId="2" applyNumberFormat="1" applyFont="1" applyFill="1" applyBorder="1" applyAlignment="1">
      <alignment horizontal="right"/>
    </xf>
    <xf numFmtId="38" fontId="17" fillId="0" borderId="40" xfId="2" applyFont="1" applyFill="1" applyBorder="1" applyAlignment="1"/>
    <xf numFmtId="38" fontId="17" fillId="0" borderId="62" xfId="2" applyFont="1" applyFill="1" applyBorder="1" applyAlignment="1">
      <alignment horizontal="right"/>
    </xf>
    <xf numFmtId="38" fontId="17"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6" fillId="30" borderId="34"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2" borderId="73" xfId="2" applyFont="1" applyFill="1" applyBorder="1" applyAlignment="1">
      <alignment horizontal="right"/>
    </xf>
    <xf numFmtId="38" fontId="122" fillId="0" borderId="0" xfId="2" applyFont="1" applyFill="1" applyBorder="1" applyAlignment="1">
      <alignment vertical="center"/>
    </xf>
    <xf numFmtId="38" fontId="17" fillId="0" borderId="62" xfId="2" applyNumberFormat="1" applyFont="1" applyFill="1" applyBorder="1" applyAlignment="1" applyProtection="1">
      <alignment horizontal="right"/>
      <protection locked="0"/>
    </xf>
    <xf numFmtId="38" fontId="17" fillId="33" borderId="73"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3" borderId="70"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9" xfId="2" applyNumberFormat="1" applyFont="1" applyFill="1" applyBorder="1" applyAlignment="1" applyProtection="1">
      <protection locked="0"/>
    </xf>
    <xf numFmtId="38" fontId="17" fillId="33" borderId="74"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5" xfId="0" applyNumberFormat="1" applyFont="1" applyFill="1" applyBorder="1" applyAlignment="1" applyProtection="1">
      <alignment horizontal="center"/>
      <protection locked="0"/>
    </xf>
    <xf numFmtId="49" fontId="7" fillId="23" borderId="76"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6"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6"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30" xfId="0" applyFont="1" applyBorder="1" applyAlignment="1" applyProtection="1">
      <protection locked="0"/>
    </xf>
    <xf numFmtId="0" fontId="24" fillId="0" borderId="0" xfId="0" applyFont="1" applyBorder="1" applyAlignment="1" applyProtection="1">
      <protection locked="0"/>
    </xf>
    <xf numFmtId="0" fontId="117" fillId="0" borderId="77" xfId="0" applyFont="1" applyBorder="1" applyAlignment="1" applyProtection="1">
      <protection locked="0"/>
    </xf>
    <xf numFmtId="0" fontId="117" fillId="0" borderId="59" xfId="0" applyFont="1" applyBorder="1" applyAlignment="1" applyProtection="1">
      <protection locked="0"/>
    </xf>
    <xf numFmtId="0" fontId="117" fillId="0" borderId="30" xfId="0" applyFont="1" applyBorder="1" applyAlignment="1" applyProtection="1">
      <protection locked="0"/>
    </xf>
    <xf numFmtId="0" fontId="117" fillId="0" borderId="0" xfId="0" applyFont="1" applyBorder="1" applyAlignment="1" applyProtection="1">
      <protection locked="0"/>
    </xf>
    <xf numFmtId="182" fontId="117" fillId="0" borderId="78" xfId="1" applyNumberFormat="1" applyFont="1" applyBorder="1" applyAlignment="1" applyProtection="1">
      <protection locked="0"/>
    </xf>
    <xf numFmtId="182" fontId="117" fillId="0" borderId="79"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1"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3" xfId="0" applyFont="1" applyBorder="1" applyAlignment="1" applyProtection="1">
      <protection locked="0"/>
    </xf>
    <xf numFmtId="0" fontId="117" fillId="0" borderId="22" xfId="0" applyFont="1" applyBorder="1" applyAlignment="1" applyProtection="1">
      <protection locked="0"/>
    </xf>
    <xf numFmtId="0" fontId="118" fillId="23" borderId="32" xfId="0" applyFont="1" applyFill="1" applyBorder="1" applyAlignment="1" applyProtection="1">
      <protection locked="0"/>
    </xf>
    <xf numFmtId="0" fontId="118" fillId="23" borderId="77" xfId="0" applyFont="1" applyFill="1" applyBorder="1" applyAlignment="1" applyProtection="1">
      <protection locked="0"/>
    </xf>
    <xf numFmtId="0" fontId="121" fillId="0" borderId="0" xfId="0" applyFont="1" applyAlignment="1" applyProtection="1"/>
    <xf numFmtId="184" fontId="17" fillId="0" borderId="32" xfId="0" applyNumberFormat="1" applyFont="1" applyBorder="1" applyAlignment="1" applyProtection="1">
      <protection locked="0"/>
    </xf>
    <xf numFmtId="184" fontId="17" fillId="0" borderId="48" xfId="0" applyNumberFormat="1" applyFont="1" applyBorder="1" applyAlignment="1" applyProtection="1">
      <protection locked="0"/>
    </xf>
    <xf numFmtId="184" fontId="17" fillId="0" borderId="48" xfId="0" applyNumberFormat="1" applyFont="1" applyBorder="1" applyAlignment="1" applyProtection="1">
      <alignment horizontal="center"/>
      <protection locked="0"/>
    </xf>
    <xf numFmtId="38" fontId="17" fillId="0" borderId="48" xfId="2" applyFont="1" applyFill="1" applyBorder="1" applyAlignment="1" applyProtection="1">
      <protection locked="0"/>
    </xf>
    <xf numFmtId="184" fontId="120" fillId="0" borderId="27" xfId="0" applyNumberFormat="1" applyFont="1" applyBorder="1" applyAlignment="1" applyProtection="1">
      <protection locked="0"/>
    </xf>
    <xf numFmtId="184" fontId="120" fillId="0" borderId="48" xfId="0" applyNumberFormat="1" applyFont="1" applyFill="1" applyBorder="1" applyAlignment="1" applyProtection="1">
      <protection locked="0"/>
    </xf>
    <xf numFmtId="184" fontId="17" fillId="0" borderId="32" xfId="0" applyNumberFormat="1" applyFont="1" applyBorder="1" applyAlignment="1" applyProtection="1">
      <alignment horizontal="center"/>
      <protection locked="0"/>
    </xf>
    <xf numFmtId="184" fontId="17" fillId="0" borderId="62" xfId="0" applyNumberFormat="1" applyFont="1" applyBorder="1" applyAlignment="1" applyProtection="1">
      <alignment horizontal="center"/>
      <protection locked="0"/>
    </xf>
    <xf numFmtId="184" fontId="17" fillId="0" borderId="27" xfId="0" applyNumberFormat="1" applyFont="1" applyBorder="1" applyAlignment="1" applyProtection="1">
      <alignment horizontal="center"/>
      <protection locked="0"/>
    </xf>
    <xf numFmtId="38" fontId="17" fillId="0" borderId="36" xfId="2" applyNumberFormat="1" applyFont="1" applyFill="1" applyBorder="1" applyAlignment="1" applyProtection="1">
      <alignment horizontal="right"/>
      <protection locked="0"/>
    </xf>
    <xf numFmtId="38" fontId="17" fillId="32" borderId="37" xfId="2" applyFont="1" applyFill="1" applyBorder="1" applyAlignment="1" applyProtection="1">
      <alignment horizontal="right"/>
      <protection locked="0"/>
    </xf>
    <xf numFmtId="38" fontId="24" fillId="0" borderId="33" xfId="2" applyNumberFormat="1" applyFont="1" applyFill="1" applyBorder="1" applyAlignment="1" applyProtection="1">
      <alignment horizontal="right"/>
      <protection locked="0"/>
    </xf>
    <xf numFmtId="38" fontId="17" fillId="32" borderId="59"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2" borderId="34" xfId="2" applyFont="1" applyFill="1" applyBorder="1" applyAlignment="1" applyProtection="1">
      <alignment horizontal="right"/>
      <protection locked="0"/>
    </xf>
    <xf numFmtId="38" fontId="17" fillId="0" borderId="35" xfId="2" applyNumberFormat="1" applyFont="1" applyFill="1" applyBorder="1" applyAlignment="1" applyProtection="1">
      <alignment horizontal="right"/>
      <protection locked="0"/>
    </xf>
    <xf numFmtId="38" fontId="17" fillId="32" borderId="58" xfId="2" applyFont="1" applyFill="1" applyBorder="1" applyAlignment="1" applyProtection="1">
      <alignment horizontal="right"/>
      <protection locked="0"/>
    </xf>
    <xf numFmtId="38" fontId="123" fillId="28" borderId="0" xfId="2" applyFont="1" applyFill="1" applyAlignment="1">
      <alignment horizontal="center" vertical="center"/>
    </xf>
    <xf numFmtId="38" fontId="17" fillId="29" borderId="49" xfId="2" applyFont="1" applyFill="1" applyBorder="1" applyAlignment="1">
      <alignment horizontal="center"/>
    </xf>
    <xf numFmtId="38" fontId="17" fillId="29" borderId="55" xfId="2" applyFont="1" applyFill="1" applyBorder="1" applyAlignment="1">
      <alignment horizontal="right"/>
    </xf>
    <xf numFmtId="38" fontId="17" fillId="29" borderId="54" xfId="2" applyFont="1" applyFill="1" applyBorder="1" applyAlignment="1">
      <alignment horizontal="right"/>
    </xf>
    <xf numFmtId="38" fontId="17" fillId="29" borderId="68" xfId="2" applyFont="1" applyFill="1" applyBorder="1" applyAlignment="1">
      <alignment horizontal="right"/>
    </xf>
    <xf numFmtId="182" fontId="24" fillId="29" borderId="66" xfId="1" applyNumberFormat="1" applyFont="1" applyFill="1" applyBorder="1" applyAlignment="1">
      <alignment horizontal="right"/>
    </xf>
    <xf numFmtId="38" fontId="17" fillId="29" borderId="49" xfId="2" applyFont="1" applyFill="1" applyBorder="1" applyAlignment="1">
      <alignment horizontal="right"/>
    </xf>
    <xf numFmtId="38" fontId="17" fillId="29" borderId="60" xfId="2" applyNumberFormat="1" applyFont="1" applyFill="1" applyBorder="1" applyAlignment="1">
      <alignment horizontal="right"/>
    </xf>
    <xf numFmtId="38" fontId="17" fillId="29" borderId="57" xfId="2" applyNumberFormat="1" applyFont="1" applyFill="1" applyBorder="1" applyAlignment="1">
      <alignment horizontal="right"/>
    </xf>
    <xf numFmtId="222" fontId="17" fillId="29" borderId="57" xfId="2" applyNumberFormat="1" applyFont="1" applyFill="1" applyBorder="1" applyAlignment="1">
      <alignment horizontal="right"/>
    </xf>
    <xf numFmtId="38" fontId="17" fillId="0" borderId="36" xfId="2" applyFont="1" applyFill="1" applyBorder="1" applyAlignment="1" applyProtection="1">
      <alignment horizontal="right"/>
      <protection locked="0"/>
    </xf>
    <xf numFmtId="38" fontId="24" fillId="0" borderId="33"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3" xfId="2" applyFont="1" applyFill="1" applyBorder="1" applyAlignment="1" applyProtection="1">
      <alignment horizontal="right"/>
      <protection locked="0"/>
    </xf>
    <xf numFmtId="38" fontId="17" fillId="0" borderId="35" xfId="2" applyFont="1" applyFill="1" applyBorder="1" applyAlignment="1" applyProtection="1">
      <alignment horizontal="right"/>
      <protection locked="0"/>
    </xf>
    <xf numFmtId="38" fontId="17" fillId="0" borderId="39"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7" fillId="29" borderId="53" xfId="2" applyFont="1" applyFill="1" applyBorder="1" applyAlignment="1">
      <alignment horizontal="center"/>
    </xf>
    <xf numFmtId="38" fontId="17" fillId="29" borderId="52" xfId="2" applyFont="1" applyFill="1" applyBorder="1" applyAlignment="1">
      <alignment horizontal="right"/>
    </xf>
    <xf numFmtId="38" fontId="17" fillId="29" borderId="50" xfId="2" applyFont="1" applyFill="1" applyBorder="1" applyAlignment="1">
      <alignment horizontal="right"/>
    </xf>
    <xf numFmtId="38" fontId="17" fillId="29" borderId="80" xfId="2" applyFont="1" applyFill="1" applyBorder="1" applyAlignment="1">
      <alignment horizontal="right"/>
    </xf>
    <xf numFmtId="182" fontId="24" fillId="29" borderId="51" xfId="1" applyNumberFormat="1" applyFont="1" applyFill="1" applyBorder="1" applyAlignment="1">
      <alignment horizontal="right"/>
    </xf>
    <xf numFmtId="38" fontId="17" fillId="29" borderId="53" xfId="2" applyFont="1" applyFill="1" applyBorder="1" applyAlignment="1">
      <alignment horizontal="right"/>
    </xf>
    <xf numFmtId="38" fontId="17" fillId="29" borderId="51" xfId="2" applyFont="1" applyFill="1" applyBorder="1" applyAlignment="1" applyProtection="1">
      <alignment horizontal="right"/>
      <protection locked="0"/>
    </xf>
    <xf numFmtId="38" fontId="24" fillId="29" borderId="56" xfId="2" applyFont="1" applyFill="1" applyBorder="1" applyAlignment="1" applyProtection="1">
      <alignment horizontal="right"/>
      <protection locked="0"/>
    </xf>
    <xf numFmtId="38" fontId="24" fillId="29" borderId="45" xfId="2" applyFont="1" applyFill="1" applyBorder="1" applyAlignment="1" applyProtection="1">
      <alignment horizontal="right"/>
      <protection locked="0"/>
    </xf>
    <xf numFmtId="38" fontId="17" fillId="29" borderId="56" xfId="2" applyFont="1" applyFill="1" applyBorder="1" applyAlignment="1" applyProtection="1">
      <alignment horizontal="right"/>
      <protection locked="0"/>
    </xf>
    <xf numFmtId="38" fontId="17" fillId="29" borderId="50" xfId="2" applyFont="1" applyFill="1" applyBorder="1" applyAlignment="1" applyProtection="1">
      <alignment horizontal="right"/>
      <protection locked="0"/>
    </xf>
    <xf numFmtId="38" fontId="17" fillId="29" borderId="32" xfId="2" applyFont="1" applyFill="1" applyBorder="1" applyAlignment="1" applyProtection="1">
      <alignment horizontal="right"/>
      <protection locked="0"/>
    </xf>
    <xf numFmtId="38" fontId="17" fillId="29" borderId="77" xfId="2" applyFont="1" applyFill="1" applyBorder="1" applyAlignment="1" applyProtection="1">
      <alignment horizontal="right"/>
      <protection locked="0"/>
    </xf>
    <xf numFmtId="222" fontId="17" fillId="29" borderId="77" xfId="2" applyNumberFormat="1" applyFont="1" applyFill="1" applyBorder="1" applyAlignment="1" applyProtection="1">
      <alignment horizontal="right"/>
      <protection locked="0"/>
    </xf>
    <xf numFmtId="38" fontId="17" fillId="29" borderId="66" xfId="2" applyNumberFormat="1" applyFont="1" applyFill="1" applyBorder="1" applyAlignment="1">
      <alignment horizontal="right"/>
    </xf>
    <xf numFmtId="38" fontId="24" fillId="29" borderId="16" xfId="2" applyNumberFormat="1" applyFont="1" applyFill="1" applyBorder="1" applyAlignment="1">
      <alignment horizontal="right"/>
    </xf>
    <xf numFmtId="38" fontId="24" fillId="29" borderId="57" xfId="2" applyNumberFormat="1" applyFont="1" applyFill="1" applyBorder="1" applyAlignment="1">
      <alignment horizontal="right"/>
    </xf>
    <xf numFmtId="38" fontId="17" fillId="29" borderId="16" xfId="2" applyNumberFormat="1" applyFont="1" applyFill="1" applyBorder="1" applyAlignment="1">
      <alignment horizontal="right"/>
    </xf>
    <xf numFmtId="38" fontId="17" fillId="29" borderId="54" xfId="2" applyNumberFormat="1" applyFont="1" applyFill="1" applyBorder="1" applyAlignment="1">
      <alignment horizontal="right"/>
    </xf>
    <xf numFmtId="38" fontId="17" fillId="29" borderId="81" xfId="2" applyNumberFormat="1" applyFont="1" applyFill="1" applyBorder="1" applyAlignment="1"/>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22" xfId="2" applyFont="1" applyFill="1" applyBorder="1" applyAlignment="1" applyProtection="1">
      <alignment horizontal="right"/>
      <protection locked="0"/>
    </xf>
    <xf numFmtId="38" fontId="17" fillId="0" borderId="48"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2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184" fontId="17" fillId="0" borderId="48" xfId="0" applyNumberFormat="1" applyFont="1" applyFill="1" applyBorder="1" applyAlignment="1" applyProtection="1">
      <alignment horizontal="center"/>
      <protection locked="0"/>
    </xf>
    <xf numFmtId="38" fontId="17" fillId="0" borderId="66" xfId="2" applyFont="1" applyFill="1" applyBorder="1" applyAlignment="1">
      <alignment horizontal="right"/>
    </xf>
    <xf numFmtId="38" fontId="24" fillId="0" borderId="16" xfId="2" applyFont="1" applyFill="1" applyBorder="1" applyAlignment="1">
      <alignment horizontal="right"/>
    </xf>
    <xf numFmtId="38" fontId="24" fillId="0" borderId="57" xfId="2" applyFont="1" applyFill="1" applyBorder="1" applyAlignment="1">
      <alignment horizontal="right"/>
    </xf>
    <xf numFmtId="38" fontId="17" fillId="0" borderId="16" xfId="2" applyFont="1" applyFill="1" applyBorder="1" applyAlignment="1">
      <alignment horizontal="right"/>
    </xf>
    <xf numFmtId="38" fontId="17" fillId="0" borderId="81" xfId="2" applyFont="1" applyFill="1" applyBorder="1" applyAlignment="1">
      <alignment horizontal="right"/>
    </xf>
    <xf numFmtId="38" fontId="25" fillId="0" borderId="0" xfId="2" applyFont="1" applyFill="1" applyAlignment="1" applyProtection="1">
      <protection locked="0"/>
    </xf>
    <xf numFmtId="38" fontId="26" fillId="29" borderId="82" xfId="2" applyFont="1" applyFill="1" applyBorder="1" applyAlignment="1">
      <alignment horizontal="center"/>
    </xf>
    <xf numFmtId="38" fontId="26" fillId="29" borderId="45" xfId="2" applyFont="1" applyFill="1" applyBorder="1" applyAlignment="1">
      <alignment horizontal="right"/>
    </xf>
    <xf numFmtId="38" fontId="26" fillId="29" borderId="46" xfId="2" applyFont="1" applyFill="1" applyBorder="1" applyAlignment="1">
      <alignment horizontal="right" wrapText="1"/>
    </xf>
    <xf numFmtId="38" fontId="26" fillId="29" borderId="30" xfId="2" applyFont="1" applyFill="1" applyBorder="1" applyAlignment="1">
      <alignment horizontal="right"/>
    </xf>
    <xf numFmtId="182" fontId="26" fillId="29" borderId="21" xfId="1" applyNumberFormat="1" applyFont="1" applyFill="1" applyBorder="1" applyAlignment="1">
      <alignment horizontal="right"/>
    </xf>
    <xf numFmtId="38" fontId="26" fillId="29" borderId="50" xfId="2" applyFont="1" applyFill="1" applyBorder="1" applyAlignment="1">
      <alignment horizontal="right"/>
    </xf>
    <xf numFmtId="182" fontId="26" fillId="29" borderId="51" xfId="1" applyNumberFormat="1" applyFont="1" applyFill="1" applyBorder="1" applyAlignment="1">
      <alignment horizontal="right"/>
    </xf>
    <xf numFmtId="3" fontId="26" fillId="29" borderId="50" xfId="2" applyNumberFormat="1" applyFont="1" applyFill="1" applyBorder="1" applyAlignment="1">
      <alignment horizontal="right"/>
    </xf>
    <xf numFmtId="182" fontId="26" fillId="29" borderId="56" xfId="1" applyNumberFormat="1" applyFont="1" applyFill="1" applyBorder="1" applyAlignment="1">
      <alignment horizontal="right"/>
    </xf>
    <xf numFmtId="182" fontId="26" fillId="29" borderId="46" xfId="1" applyNumberFormat="1" applyFont="1" applyFill="1" applyBorder="1" applyAlignment="1">
      <alignment horizontal="right"/>
    </xf>
    <xf numFmtId="182" fontId="26" fillId="29" borderId="25" xfId="1" applyNumberFormat="1" applyFont="1" applyFill="1" applyBorder="1" applyAlignment="1">
      <alignment horizontal="right"/>
    </xf>
    <xf numFmtId="38" fontId="26" fillId="29" borderId="54" xfId="2" applyFont="1" applyFill="1" applyBorder="1" applyAlignment="1">
      <alignment horizontal="right"/>
    </xf>
    <xf numFmtId="182" fontId="26" fillId="29" borderId="66" xfId="1" applyNumberFormat="1" applyFont="1" applyFill="1" applyBorder="1" applyAlignment="1">
      <alignment horizontal="right"/>
    </xf>
    <xf numFmtId="3" fontId="26" fillId="29" borderId="54" xfId="2" applyNumberFormat="1" applyFont="1" applyFill="1" applyBorder="1" applyAlignment="1">
      <alignment horizontal="right"/>
    </xf>
    <xf numFmtId="182" fontId="26" fillId="29" borderId="16" xfId="1" applyNumberFormat="1" applyFont="1" applyFill="1" applyBorder="1" applyAlignment="1">
      <alignment horizontal="right"/>
    </xf>
    <xf numFmtId="182" fontId="26" fillId="29" borderId="81" xfId="1" applyNumberFormat="1" applyFont="1" applyFill="1" applyBorder="1" applyAlignment="1">
      <alignment horizontal="right"/>
    </xf>
    <xf numFmtId="49" fontId="7" fillId="0" borderId="5" xfId="0" applyNumberFormat="1" applyFont="1" applyFill="1" applyBorder="1" applyAlignment="1" applyProtection="1">
      <alignment horizontal="center" vertical="center"/>
      <protection locked="0"/>
    </xf>
    <xf numFmtId="38" fontId="17" fillId="29" borderId="46" xfId="2" applyFont="1" applyFill="1" applyBorder="1" applyAlignment="1" applyProtection="1">
      <protection locked="0"/>
    </xf>
    <xf numFmtId="183" fontId="7" fillId="0" borderId="0" xfId="2" quotePrefix="1" applyNumberFormat="1" applyFont="1" applyFill="1" applyAlignment="1">
      <alignment horizontal="right" vertical="center"/>
    </xf>
    <xf numFmtId="183" fontId="13" fillId="0" borderId="0" xfId="2" applyNumberFormat="1" applyFont="1" applyFill="1" applyBorder="1" applyAlignment="1">
      <alignment vertical="center"/>
    </xf>
    <xf numFmtId="38" fontId="13" fillId="0" borderId="13" xfId="2" applyFont="1" applyFill="1" applyBorder="1" applyAlignment="1">
      <alignment vertical="center"/>
    </xf>
    <xf numFmtId="183" fontId="13" fillId="0" borderId="13" xfId="2" applyNumberFormat="1" applyFont="1" applyFill="1" applyBorder="1" applyAlignment="1">
      <alignment horizontal="right" vertical="center"/>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0" fontId="26" fillId="0" borderId="11" xfId="0" applyFont="1" applyFill="1" applyBorder="1" applyAlignment="1">
      <alignment horizontal="left" wrapText="1"/>
    </xf>
    <xf numFmtId="0" fontId="26" fillId="0" borderId="0" xfId="0" applyFont="1" applyFill="1" applyBorder="1" applyAlignment="1">
      <alignment horizontal="left" wrapText="1"/>
    </xf>
    <xf numFmtId="0" fontId="26" fillId="0" borderId="24" xfId="0" applyFont="1" applyFill="1" applyBorder="1" applyAlignment="1">
      <alignment horizontal="left" wrapText="1"/>
    </xf>
    <xf numFmtId="0" fontId="26" fillId="0" borderId="17" xfId="0" applyFont="1" applyFill="1" applyBorder="1" applyAlignment="1">
      <alignment horizontal="left" wrapText="1"/>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21" xfId="2" applyFont="1" applyFill="1" applyBorder="1" applyAlignment="1">
      <alignment horizontal="left" wrapText="1"/>
    </xf>
    <xf numFmtId="38" fontId="26" fillId="0" borderId="17" xfId="2" applyFont="1" applyFill="1" applyBorder="1" applyAlignment="1">
      <alignment horizontal="left" wrapText="1"/>
    </xf>
    <xf numFmtId="0" fontId="26" fillId="0" borderId="26"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3" xfId="0" applyFont="1" applyFill="1" applyBorder="1" applyAlignment="1">
      <alignment horizontal="left" wrapText="1"/>
    </xf>
    <xf numFmtId="0" fontId="26" fillId="0" borderId="22"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21" xfId="0" applyFont="1" applyFill="1" applyBorder="1" applyAlignment="1">
      <alignment horizontal="left" wrapText="1"/>
    </xf>
    <xf numFmtId="0" fontId="26" fillId="0" borderId="30" xfId="0"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2.775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7.0000000000000001E-3"/>
                  <c:y val="-0.336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05-4F9E-AA23-A6395BBDB759}"/>
                </c:ext>
              </c:extLst>
            </c:dLbl>
            <c:dLbl>
              <c:idx val="1"/>
              <c:layout>
                <c:manualLayout>
                  <c:x val="1.3079251150129376E-2"/>
                  <c:y val="-0.364517809175529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05-4F9E-AA23-A6395BBDB759}"/>
                </c:ext>
              </c:extLst>
            </c:dLbl>
            <c:dLbl>
              <c:idx val="2"/>
              <c:layout>
                <c:manualLayout>
                  <c:x val="8.2500000000000004E-3"/>
                  <c:y val="-0.37375000000000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05-4F9E-AA23-A6395BBDB759}"/>
                </c:ext>
              </c:extLst>
            </c:dLbl>
            <c:dLbl>
              <c:idx val="3"/>
              <c:layout>
                <c:manualLayout>
                  <c:x val="1.0249946002289328E-2"/>
                  <c:y val="-0.399271369395308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05-4F9E-AA23-A6395BBDB759}"/>
                </c:ext>
              </c:extLst>
            </c:dLbl>
            <c:dLbl>
              <c:idx val="4"/>
              <c:layout>
                <c:manualLayout>
                  <c:x val="1.4250000000000001E-2"/>
                  <c:y val="-0.3862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05-4F9E-AA23-A6395BBDB759}"/>
                </c:ext>
              </c:extLst>
            </c:dLbl>
            <c:dLbl>
              <c:idx val="5"/>
              <c:layout>
                <c:manualLayout>
                  <c:x val="1.6750000000000001E-2"/>
                  <c:y val="-0.4437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05-4F9E-AA23-A6395BBDB759}"/>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44682</c:v>
                </c:pt>
                <c:pt idx="1">
                  <c:v>44317</c:v>
                </c:pt>
                <c:pt idx="2">
                  <c:v>43952</c:v>
                </c:pt>
                <c:pt idx="3">
                  <c:v>43586</c:v>
                </c:pt>
                <c:pt idx="4">
                  <c:v>43221</c:v>
                </c:pt>
              </c:numCache>
            </c:numRef>
          </c:cat>
          <c:val>
            <c:numRef>
              <c:f>'3.Summary'!$M$5:$Q$5</c:f>
              <c:numCache>
                <c:formatCode>#,##0_);[Red]\(#,##0\)</c:formatCode>
                <c:ptCount val="5"/>
                <c:pt idx="0">
                  <c:v>214691</c:v>
                </c:pt>
                <c:pt idx="1">
                  <c:v>208523</c:v>
                </c:pt>
                <c:pt idx="2">
                  <c:v>211357</c:v>
                </c:pt>
                <c:pt idx="3">
                  <c:v>202389</c:v>
                </c:pt>
                <c:pt idx="4">
                  <c:v>185481</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569811196"/>
        <c:axId val="1604491001"/>
        <c:axId val="0"/>
      </c:bar3DChart>
      <c:dateAx>
        <c:axId val="569811196"/>
        <c:scaling>
          <c:orientation val="minMax"/>
          <c:max val="44682"/>
          <c:min val="4322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604491001"/>
        <c:crosses val="autoZero"/>
        <c:auto val="1"/>
        <c:lblOffset val="100"/>
        <c:baseTimeUnit val="years"/>
      </c:dateAx>
      <c:valAx>
        <c:axId val="1604491001"/>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569811196"/>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9.4999926916420532E-3"/>
                  <c:y val="-0.351801195578485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96-4794-8BF4-E10EF535C330}"/>
                </c:ext>
              </c:extLst>
            </c:dLbl>
            <c:dLbl>
              <c:idx val="1"/>
              <c:layout>
                <c:manualLayout>
                  <c:x val="1.3249943878355763E-2"/>
                  <c:y val="-0.388801434004757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96-4794-8BF4-E10EF535C330}"/>
                </c:ext>
              </c:extLst>
            </c:dLbl>
            <c:dLbl>
              <c:idx val="2"/>
              <c:layout>
                <c:manualLayout>
                  <c:x val="6.4999999999999997E-3"/>
                  <c:y val="-0.406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96-4794-8BF4-E10EF535C330}"/>
                </c:ext>
              </c:extLst>
            </c:dLbl>
            <c:dLbl>
              <c:idx val="3"/>
              <c:layout>
                <c:manualLayout>
                  <c:x val="5.2500000000000003E-3"/>
                  <c:y val="-0.40799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96-4794-8BF4-E10EF535C330}"/>
                </c:ext>
              </c:extLst>
            </c:dLbl>
            <c:dLbl>
              <c:idx val="4"/>
              <c:layout>
                <c:manualLayout>
                  <c:x val="1.0500000000000001E-2"/>
                  <c:y val="-0.41849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96-4794-8BF4-E10EF535C330}"/>
                </c:ext>
              </c:extLst>
            </c:dLbl>
            <c:dLbl>
              <c:idx val="5"/>
              <c:layout>
                <c:manualLayout>
                  <c:x val="2.0750000000000001E-2"/>
                  <c:y val="-0.374"/>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96-4794-8BF4-E10EF535C330}"/>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44682</c:v>
                </c:pt>
                <c:pt idx="1">
                  <c:v>44317</c:v>
                </c:pt>
                <c:pt idx="2">
                  <c:v>43952</c:v>
                </c:pt>
                <c:pt idx="3">
                  <c:v>43586</c:v>
                </c:pt>
                <c:pt idx="4">
                  <c:v>43221</c:v>
                </c:pt>
              </c:numCache>
            </c:numRef>
          </c:cat>
          <c:val>
            <c:numRef>
              <c:f>'3.Summary'!$M$12:$Q$12</c:f>
              <c:numCache>
                <c:formatCode>#,##0_);[Red]\(#,##0\)</c:formatCode>
                <c:ptCount val="5"/>
                <c:pt idx="0">
                  <c:v>51182</c:v>
                </c:pt>
                <c:pt idx="1">
                  <c:v>49175</c:v>
                </c:pt>
                <c:pt idx="2">
                  <c:v>47686</c:v>
                </c:pt>
                <c:pt idx="3">
                  <c:v>43360</c:v>
                </c:pt>
                <c:pt idx="4">
                  <c:v>38751</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887191709"/>
        <c:axId val="355178199"/>
        <c:axId val="0"/>
      </c:bar3DChart>
      <c:dateAx>
        <c:axId val="887191709"/>
        <c:scaling>
          <c:orientation val="minMax"/>
          <c:max val="44682"/>
          <c:min val="4322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355178199"/>
        <c:crosses val="autoZero"/>
        <c:auto val="1"/>
        <c:lblOffset val="100"/>
        <c:baseTimeUnit val="years"/>
        <c:majorUnit val="1"/>
        <c:majorTimeUnit val="years"/>
        <c:minorUnit val="1"/>
        <c:minorTimeUnit val="years"/>
      </c:dateAx>
      <c:valAx>
        <c:axId val="355178199"/>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887191709"/>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0400" y="872844"/>
          <a:ext cx="7726680" cy="4300707"/>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711609"/>
              <a:ext cx="768972" cy="2281354"/>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58972"/>
              <a:ext cx="796641" cy="2423006"/>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FY22Q1
3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FY23Q1</a:t>
              </a:r>
            </a:p>
            <a:p>
              <a:pPr>
                <a:lnSpc>
                  <a:spcPct val="70000"/>
                </a:lnSpc>
                <a:spcBef>
                  <a:spcPct val="0"/>
                </a:spcBef>
              </a:pPr>
              <a:r>
                <a:rPr lang="en-US" altLang="ja-JP" b="1">
                  <a:latin typeface="Meiryo UI" pitchFamily="50" charset="-128"/>
                  <a:ea typeface="Meiryo UI" pitchFamily="50" charset="-128"/>
                  <a:cs typeface="Meiryo UI" pitchFamily="50" charset="-128"/>
                </a:rPr>
                <a:t>3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208748"/>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50,388</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484957"/>
              <a:ext cx="930018" cy="22054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488927"/>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65023" y="1074822"/>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+190</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(+3.6%)</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62554" y="1038416"/>
              <a:ext cx="1175431"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+797</a:t>
              </a:r>
            </a:p>
            <a:p>
              <a:pPr>
                <a:lnSpc>
                  <a:spcPct val="60000"/>
                </a:lnSpc>
                <a:spcBef>
                  <a:spcPct val="0"/>
                </a:spcBef>
              </a:pPr>
              <a:r>
                <a:rPr lang="en-US" altLang="ja-JP" sz="1400" b="0">
                  <a:latin typeface="Meiryo UI" pitchFamily="50" charset="-128"/>
                  <a:ea typeface="Meiryo UI" pitchFamily="50" charset="-128"/>
                  <a:cs typeface="Meiryo UI" pitchFamily="50" charset="-128"/>
                </a:rPr>
                <a:t>(+1.9%)</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+630</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(+1.3%)</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01128" y="1031054"/>
              <a:ext cx="1149244"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-357</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(-10.1%)</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719709"/>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96417"/>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596529"/>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547626"/>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71954" y="1039350"/>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51,018</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8693" y="492337"/>
          <a:ext cx="8380494" cy="4569026"/>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574473"/>
            <a:ext cx="1089695" cy="1485046"/>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25,776</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897233"/>
            <a:ext cx="1084552" cy="67887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7,665</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16819"/>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16,945</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26,639</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576068"/>
            <a:ext cx="1139329" cy="875205"/>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8,233</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2"/>
            <a:ext cx="1139329" cy="85650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16,145</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14723"/>
            <a:ext cx="934909" cy="30341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50,388</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51,018</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34342" y="2458275"/>
            <a:ext cx="4243561" cy="116199"/>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23007" y="1576065"/>
            <a:ext cx="4240160" cy="326009"/>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94650" y="1533504"/>
            <a:ext cx="3619833" cy="981362"/>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+567 (+7.4%)</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+271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+158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+26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8689" y="726375"/>
            <a:ext cx="4254824" cy="300339"/>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996588"/>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-800 </a:t>
            </a:r>
            <a:r>
              <a:rPr lang="en-US" altLang="ja-JP" sz="1400" b="0">
                <a:latin typeface="Meiryo UI" pitchFamily="50" charset="-128"/>
                <a:ea typeface="Meiryo UI" pitchFamily="50" charset="-128"/>
                <a:cs typeface="Meiryo UI" pitchFamily="50" charset="-128"/>
              </a:rPr>
              <a:t>(-4.7%)</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647320"/>
            <a:ext cx="3828508" cy="13083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+862</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(3.3%)</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ja-JP" altLang="en-US" sz="1100" baseline="0">
                <a:solidFill>
                  <a:schemeClr val="bg1"/>
                </a:solidFill>
                <a:latin typeface="Meiryo UI" pitchFamily="50" charset="-128"/>
                <a:ea typeface="Meiryo UI" pitchFamily="50" charset="-128"/>
                <a:cs typeface="Meiryo UI" pitchFamily="50" charset="-128"/>
              </a:rPr>
              <a:t>  </a:t>
            </a: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+911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ja-JP" altLang="ja-JP" sz="1600" kern="1200">
                <a:solidFill>
                  <a:schemeClr val="tx1"/>
                </a:solidFill>
                <a:effectLst/>
                <a:latin typeface="Arial"/>
                <a:ea typeface="HGP創英角ｺﾞｼｯｸUB" pitchFamily="50" charset="-128"/>
                <a:cs typeface="+mn-cs"/>
              </a:rPr>
              <a:t>      </a:t>
            </a:r>
            <a:r>
              <a:rPr lang="en-US" altLang="ja-JP" sz="1100">
                <a:solidFill>
                  <a:schemeClr val="bg1"/>
                </a:solidFill>
                <a:latin typeface="Meiryo UI" pitchFamily="50" charset="-128"/>
                <a:ea typeface="Meiryo UI" pitchFamily="50" charset="-128"/>
                <a:cs typeface="Meiryo UI" pitchFamily="50" charset="-128"/>
              </a:rPr>
              <a:t>+567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ja-JP" altLang="ja-JP" sz="1600" kern="1200">
                <a:solidFill>
                  <a:schemeClr val="tx1"/>
                </a:solidFill>
                <a:effectLst/>
                <a:latin typeface="Arial"/>
                <a:ea typeface="HGP創英角ｺﾞｼｯｸUB" pitchFamily="50" charset="-128"/>
                <a:cs typeface="+mn-cs"/>
              </a:rPr>
              <a:t>        </a:t>
            </a:r>
            <a:r>
              <a:rPr lang="en-US" altLang="ja-JP" sz="1100">
                <a:solidFill>
                  <a:schemeClr val="bg1"/>
                </a:solidFill>
                <a:latin typeface="Meiryo UI" pitchFamily="50" charset="-128"/>
                <a:ea typeface="Meiryo UI" pitchFamily="50" charset="-128"/>
                <a:cs typeface="Meiryo UI" pitchFamily="50" charset="-128"/>
              </a:rPr>
              <a:t> -13 </a:t>
            </a:r>
            <a:r>
              <a:rPr lang="ja-JP" altLang="en-US" sz="1100">
                <a:solidFill>
                  <a:schemeClr val="bg1"/>
                </a:solidFill>
                <a:latin typeface="Meiryo UI" pitchFamily="50" charset="-128"/>
                <a:ea typeface="Meiryo UI" pitchFamily="50" charset="-128"/>
                <a:cs typeface="Meiryo UI" pitchFamily="50" charset="-128"/>
              </a:rPr>
              <a:t>賃貸料</a:t>
            </a:r>
            <a:r>
              <a:rPr lang="en-US" altLang="ja-JP" sz="1100">
                <a:solidFill>
                  <a:schemeClr val="bg1"/>
                </a:solidFill>
                <a:latin typeface="Meiryo UI" pitchFamily="50" charset="-128"/>
                <a:ea typeface="Meiryo UI" pitchFamily="50" charset="-128"/>
                <a:cs typeface="Meiryo UI" pitchFamily="50" charset="-128"/>
              </a:rPr>
              <a:t>/Rent</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ja-JP" altLang="ja-JP" sz="1600" kern="1200">
                <a:solidFill>
                  <a:schemeClr val="tx1"/>
                </a:solidFill>
                <a:effectLst/>
                <a:latin typeface="Arial"/>
                <a:ea typeface="HGP創英角ｺﾞｼｯｸUB" pitchFamily="50" charset="-128"/>
                <a:cs typeface="+mn-cs"/>
              </a:rPr>
              <a:t>    </a:t>
            </a:r>
            <a:r>
              <a:rPr lang="en-US" altLang="ja-JP" sz="1600" kern="1200">
                <a:solidFill>
                  <a:schemeClr val="tx1"/>
                </a:solidFill>
                <a:effectLst/>
                <a:latin typeface="Arial"/>
                <a:ea typeface="HGP創英角ｺﾞｼｯｸUB" pitchFamily="50" charset="-128"/>
                <a:cs typeface="+mn-cs"/>
              </a:rPr>
              <a:t>  </a:t>
            </a:r>
            <a:r>
              <a:rPr lang="ja-JP" altLang="ja-JP" sz="1600" kern="1200">
                <a:solidFill>
                  <a:schemeClr val="tx1"/>
                </a:solidFill>
                <a:effectLst/>
                <a:latin typeface="Arial"/>
                <a:ea typeface="HGP創英角ｺﾞｼｯｸUB" pitchFamily="50" charset="-128"/>
                <a:cs typeface="+mn-cs"/>
              </a:rPr>
              <a:t>  </a:t>
            </a:r>
            <a:r>
              <a:rPr lang="en-US" altLang="ja-JP" sz="1100">
                <a:solidFill>
                  <a:schemeClr val="bg1"/>
                </a:solidFill>
                <a:latin typeface="Meiryo UI" pitchFamily="50" charset="-128"/>
                <a:ea typeface="Meiryo UI" pitchFamily="50" charset="-128"/>
                <a:cs typeface="Meiryo UI" pitchFamily="50" charset="-128"/>
              </a:rPr>
              <a:t>-74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ja-JP" altLang="ja-JP" sz="1600" kern="1200">
                <a:solidFill>
                  <a:schemeClr val="tx1"/>
                </a:solidFill>
                <a:effectLst/>
                <a:latin typeface="Arial"/>
                <a:ea typeface="HGP創英角ｺﾞｼｯｸUB" pitchFamily="50" charset="-128"/>
                <a:cs typeface="+mn-cs"/>
              </a:rPr>
              <a:t>   </a:t>
            </a:r>
            <a:r>
              <a:rPr lang="en-US" altLang="ja-JP" sz="1600" kern="1200">
                <a:solidFill>
                  <a:schemeClr val="tx1"/>
                </a:solidFill>
                <a:effectLst/>
                <a:latin typeface="Arial"/>
                <a:ea typeface="HGP創英角ｺﾞｼｯｸUB" pitchFamily="50" charset="-128"/>
                <a:cs typeface="+mn-cs"/>
              </a:rPr>
              <a:t>  </a:t>
            </a:r>
            <a:r>
              <a:rPr lang="ja-JP" altLang="ja-JP" sz="1600" kern="1200">
                <a:solidFill>
                  <a:schemeClr val="tx1"/>
                </a:solidFill>
                <a:effectLst/>
                <a:latin typeface="Arial"/>
                <a:ea typeface="HGP創英角ｺﾞｼｯｸUB" pitchFamily="50" charset="-128"/>
                <a:cs typeface="+mn-cs"/>
              </a:rPr>
              <a:t>  </a:t>
            </a:r>
            <a:r>
              <a:rPr lang="en-US" altLang="ja-JP" sz="1100">
                <a:solidFill>
                  <a:schemeClr val="bg1"/>
                </a:solidFill>
                <a:latin typeface="Meiryo UI" pitchFamily="50" charset="-128"/>
                <a:ea typeface="Meiryo UI" pitchFamily="50" charset="-128"/>
                <a:cs typeface="Meiryo UI" pitchFamily="50" charset="-128"/>
              </a:rPr>
              <a:t>-336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3" customWidth="1"/>
    <col min="2" max="16384" width="9" style="33"/>
  </cols>
  <sheetData>
    <row r="1" spans="1:17" ht="20.149999999999999" customHeight="1">
      <c r="A1" s="57"/>
      <c r="B1" s="57"/>
      <c r="C1" s="57"/>
      <c r="D1" s="57"/>
      <c r="E1" s="57"/>
      <c r="F1" s="57"/>
      <c r="G1" s="57"/>
      <c r="H1" s="57"/>
      <c r="I1" s="57"/>
      <c r="J1" s="57"/>
      <c r="K1" s="57"/>
      <c r="L1" s="57"/>
      <c r="M1" s="57"/>
      <c r="N1" s="57"/>
      <c r="O1" s="57"/>
      <c r="P1" s="57"/>
      <c r="Q1" s="57"/>
    </row>
    <row r="2" spans="1:17" ht="20.149999999999999" customHeight="1">
      <c r="A2" s="57"/>
      <c r="B2" s="57"/>
      <c r="C2" s="57"/>
      <c r="D2" s="57"/>
      <c r="E2" s="57"/>
      <c r="F2" s="57"/>
      <c r="G2" s="57"/>
      <c r="H2" s="57"/>
      <c r="I2" s="57"/>
      <c r="J2" s="57"/>
      <c r="K2" s="57"/>
      <c r="L2" s="57"/>
      <c r="M2" s="57"/>
      <c r="N2" s="57"/>
      <c r="O2" s="57"/>
      <c r="P2" s="57"/>
      <c r="Q2" s="57"/>
    </row>
    <row r="3" spans="1:17" ht="20.149999999999999" customHeight="1">
      <c r="A3" s="57"/>
      <c r="B3" s="57"/>
      <c r="C3" s="57"/>
      <c r="D3" s="57"/>
      <c r="E3" s="57"/>
      <c r="F3" s="57"/>
      <c r="G3" s="57"/>
      <c r="H3" s="57"/>
      <c r="I3" s="57"/>
      <c r="J3" s="57"/>
      <c r="K3" s="57"/>
      <c r="L3" s="57"/>
      <c r="M3" s="57"/>
      <c r="N3" s="57"/>
      <c r="O3" s="57"/>
      <c r="P3" s="57"/>
      <c r="Q3" s="57"/>
    </row>
    <row r="4" spans="1:17" ht="20.149999999999999" customHeight="1">
      <c r="A4" s="57"/>
      <c r="B4" s="57"/>
      <c r="C4" s="57"/>
      <c r="D4" s="57"/>
      <c r="E4" s="57"/>
      <c r="F4" s="57"/>
      <c r="G4" s="57"/>
      <c r="H4" s="57"/>
      <c r="I4" s="57"/>
      <c r="J4" s="57"/>
      <c r="K4" s="57"/>
      <c r="L4" s="57"/>
      <c r="M4" s="57"/>
      <c r="N4" s="57"/>
      <c r="O4" s="57"/>
      <c r="P4" s="57"/>
      <c r="Q4" s="57"/>
    </row>
    <row r="5" spans="1:17" ht="20.149999999999999" customHeight="1">
      <c r="A5" s="57"/>
      <c r="B5" s="57"/>
      <c r="C5" s="57"/>
      <c r="D5" s="57"/>
      <c r="E5" s="57"/>
      <c r="F5" s="57"/>
      <c r="G5" s="57"/>
      <c r="H5" s="57"/>
      <c r="I5" s="57"/>
      <c r="J5" s="57"/>
      <c r="K5" s="57"/>
      <c r="L5" s="57"/>
      <c r="M5" s="57"/>
      <c r="N5" s="57"/>
      <c r="O5" s="57"/>
      <c r="P5" s="57"/>
      <c r="Q5" s="57"/>
    </row>
    <row r="6" spans="1:17" ht="22">
      <c r="A6" s="57"/>
      <c r="B6" s="376" t="s">
        <v>202</v>
      </c>
      <c r="C6" s="376"/>
      <c r="D6" s="376"/>
      <c r="E6" s="376"/>
      <c r="F6" s="376"/>
      <c r="G6" s="376"/>
      <c r="H6" s="376"/>
      <c r="I6" s="376"/>
      <c r="J6" s="376"/>
      <c r="K6" s="376"/>
      <c r="L6" s="376"/>
      <c r="M6" s="376"/>
      <c r="N6" s="376"/>
      <c r="O6" s="376"/>
      <c r="P6" s="376"/>
      <c r="Q6" s="57"/>
    </row>
    <row r="7" spans="1:17" ht="19.5">
      <c r="A7" s="57"/>
      <c r="B7" s="377" t="s">
        <v>203</v>
      </c>
      <c r="C7" s="377"/>
      <c r="D7" s="377"/>
      <c r="E7" s="377"/>
      <c r="F7" s="377"/>
      <c r="G7" s="377"/>
      <c r="H7" s="377"/>
      <c r="I7" s="377"/>
      <c r="J7" s="377"/>
      <c r="K7" s="377"/>
      <c r="L7" s="377"/>
      <c r="M7" s="377"/>
      <c r="N7" s="377"/>
      <c r="O7" s="377"/>
      <c r="P7" s="377"/>
      <c r="Q7" s="57"/>
    </row>
    <row r="8" spans="1:17" ht="19.5">
      <c r="A8" s="57"/>
      <c r="B8" s="377" t="s">
        <v>172</v>
      </c>
      <c r="C8" s="377"/>
      <c r="D8" s="377"/>
      <c r="E8" s="377"/>
      <c r="F8" s="377"/>
      <c r="G8" s="377"/>
      <c r="H8" s="377"/>
      <c r="I8" s="377"/>
      <c r="J8" s="377"/>
      <c r="K8" s="377"/>
      <c r="L8" s="377"/>
      <c r="M8" s="377"/>
      <c r="N8" s="377"/>
      <c r="O8" s="377"/>
      <c r="P8" s="377"/>
      <c r="Q8" s="57"/>
    </row>
    <row r="9" spans="1:17" ht="21" customHeight="1">
      <c r="A9" s="57"/>
      <c r="B9" s="378">
        <v>44825</v>
      </c>
      <c r="C9" s="378"/>
      <c r="D9" s="378"/>
      <c r="E9" s="378"/>
      <c r="F9" s="378"/>
      <c r="G9" s="378"/>
      <c r="H9" s="378"/>
      <c r="I9" s="378"/>
      <c r="J9" s="378"/>
      <c r="K9" s="378"/>
      <c r="L9" s="378"/>
      <c r="M9" s="378"/>
      <c r="N9" s="378"/>
      <c r="O9" s="378"/>
      <c r="P9" s="378"/>
      <c r="Q9" s="57"/>
    </row>
    <row r="10" spans="1:17" ht="20.149999999999999" customHeight="1">
      <c r="A10" s="57"/>
      <c r="B10" s="57"/>
      <c r="C10" s="57"/>
      <c r="D10" s="57"/>
      <c r="E10" s="57"/>
      <c r="F10" s="57"/>
      <c r="G10" s="57"/>
      <c r="H10" s="57"/>
      <c r="I10" s="57"/>
      <c r="J10" s="57"/>
      <c r="K10" s="57"/>
      <c r="L10" s="57"/>
      <c r="M10" s="57"/>
      <c r="N10" s="57"/>
      <c r="O10" s="57"/>
      <c r="P10" s="57"/>
      <c r="Q10" s="57"/>
    </row>
    <row r="11" spans="1:17" s="34" customFormat="1" ht="23" customHeight="1">
      <c r="A11" s="58"/>
      <c r="B11" s="59" t="s">
        <v>94</v>
      </c>
      <c r="C11" s="58" t="s">
        <v>88</v>
      </c>
      <c r="D11" s="58"/>
      <c r="E11" s="58"/>
      <c r="F11" s="58"/>
      <c r="G11" s="58"/>
      <c r="H11" s="60"/>
      <c r="I11" s="58"/>
      <c r="J11" s="59"/>
      <c r="K11" s="58"/>
      <c r="L11" s="58"/>
      <c r="M11" s="58"/>
      <c r="N11" s="58"/>
      <c r="O11" s="58"/>
      <c r="P11" s="58"/>
      <c r="Q11" s="58"/>
    </row>
    <row r="12" spans="1:17" s="34" customFormat="1" ht="23" customHeight="1">
      <c r="A12" s="58"/>
      <c r="B12" s="59" t="s">
        <v>89</v>
      </c>
      <c r="C12" s="58" t="s">
        <v>90</v>
      </c>
      <c r="D12" s="58"/>
      <c r="E12" s="58"/>
      <c r="F12" s="58"/>
      <c r="G12" s="58"/>
      <c r="H12" s="60"/>
      <c r="I12" s="58"/>
      <c r="J12" s="59"/>
      <c r="K12" s="58"/>
      <c r="L12" s="58"/>
      <c r="M12" s="58"/>
      <c r="N12" s="58"/>
      <c r="O12" s="58"/>
      <c r="P12" s="58"/>
      <c r="Q12" s="58"/>
    </row>
    <row r="13" spans="1:17" s="34" customFormat="1" ht="23" customHeight="1">
      <c r="A13" s="58"/>
      <c r="B13" s="59" t="s">
        <v>84</v>
      </c>
      <c r="C13" s="58" t="s">
        <v>66</v>
      </c>
      <c r="D13" s="58"/>
      <c r="E13" s="58"/>
      <c r="F13" s="58"/>
      <c r="G13" s="58"/>
      <c r="H13" s="60"/>
      <c r="I13" s="58"/>
      <c r="J13" s="59"/>
      <c r="K13" s="58"/>
      <c r="L13" s="58"/>
      <c r="M13" s="58"/>
      <c r="N13" s="58"/>
      <c r="O13" s="58"/>
      <c r="P13" s="58"/>
      <c r="Q13" s="58"/>
    </row>
    <row r="14" spans="1:17" s="34" customFormat="1" ht="23" customHeight="1">
      <c r="A14" s="58"/>
      <c r="B14" s="59" t="s">
        <v>83</v>
      </c>
      <c r="C14" s="58" t="s">
        <v>119</v>
      </c>
      <c r="D14" s="58"/>
      <c r="E14" s="58"/>
      <c r="F14" s="58"/>
      <c r="G14" s="58"/>
      <c r="H14" s="60"/>
      <c r="I14" s="58"/>
      <c r="J14" s="59"/>
      <c r="K14" s="58"/>
      <c r="L14" s="58"/>
      <c r="M14" s="58"/>
      <c r="N14" s="58"/>
      <c r="O14" s="58"/>
      <c r="P14" s="58"/>
      <c r="Q14" s="58"/>
    </row>
    <row r="15" spans="1:17" s="34" customFormat="1" ht="23" customHeight="1">
      <c r="A15" s="58"/>
      <c r="B15" s="59" t="s">
        <v>161</v>
      </c>
      <c r="C15" s="58" t="s">
        <v>39</v>
      </c>
      <c r="D15" s="58"/>
      <c r="E15" s="58"/>
      <c r="F15" s="58"/>
      <c r="G15" s="58"/>
      <c r="H15" s="60"/>
      <c r="I15" s="58"/>
      <c r="J15" s="59"/>
      <c r="K15" s="58"/>
      <c r="L15" s="58"/>
      <c r="M15" s="58"/>
      <c r="N15" s="58"/>
      <c r="O15" s="58"/>
      <c r="P15" s="58"/>
      <c r="Q15" s="58"/>
    </row>
    <row r="16" spans="1:17" s="34" customFormat="1" ht="23" customHeight="1">
      <c r="A16" s="58"/>
      <c r="B16" s="59" t="s">
        <v>162</v>
      </c>
      <c r="C16" s="58" t="s">
        <v>40</v>
      </c>
      <c r="D16" s="58"/>
      <c r="E16" s="58"/>
      <c r="F16" s="58"/>
      <c r="G16" s="58"/>
      <c r="H16" s="60"/>
      <c r="I16" s="58"/>
      <c r="J16" s="59"/>
      <c r="K16" s="58"/>
      <c r="L16" s="58"/>
      <c r="M16" s="58"/>
      <c r="N16" s="58"/>
      <c r="O16" s="58"/>
      <c r="P16" s="58"/>
      <c r="Q16" s="58"/>
    </row>
    <row r="17" spans="1:17" ht="20.149999999999999" customHeight="1">
      <c r="A17" s="57"/>
      <c r="B17" s="59"/>
      <c r="C17" s="58"/>
      <c r="D17" s="57"/>
      <c r="E17" s="57"/>
      <c r="F17" s="61"/>
      <c r="G17" s="57"/>
      <c r="H17" s="57"/>
      <c r="I17" s="57"/>
      <c r="J17" s="57"/>
      <c r="K17" s="57"/>
      <c r="L17" s="57"/>
      <c r="M17" s="57"/>
      <c r="N17" s="57"/>
      <c r="O17" s="57"/>
      <c r="P17" s="57"/>
      <c r="Q17" s="57"/>
    </row>
    <row r="18" spans="1:17" ht="22">
      <c r="A18" s="57"/>
      <c r="B18" s="62"/>
      <c r="C18" s="62"/>
      <c r="D18" s="62"/>
      <c r="E18" s="62"/>
      <c r="F18" s="62"/>
      <c r="G18" s="62"/>
      <c r="H18" s="62"/>
      <c r="I18" s="62"/>
      <c r="J18" s="62"/>
      <c r="K18" s="62"/>
      <c r="L18" s="62"/>
      <c r="M18" s="62"/>
      <c r="N18" s="62"/>
      <c r="O18" s="62"/>
      <c r="P18" s="62"/>
      <c r="Q18" s="57"/>
    </row>
    <row r="19" spans="1:17" ht="26.25" customHeight="1">
      <c r="A19" s="57"/>
      <c r="B19" s="376" t="s">
        <v>67</v>
      </c>
      <c r="C19" s="376"/>
      <c r="D19" s="376"/>
      <c r="E19" s="376"/>
      <c r="F19" s="376"/>
      <c r="G19" s="376"/>
      <c r="H19" s="376"/>
      <c r="I19" s="376"/>
      <c r="J19" s="376"/>
      <c r="K19" s="376"/>
      <c r="L19" s="376"/>
      <c r="M19" s="376"/>
      <c r="N19" s="376"/>
      <c r="O19" s="376"/>
      <c r="P19" s="376"/>
      <c r="Q19" s="57"/>
    </row>
    <row r="20" spans="1:17" ht="26.25" customHeight="1">
      <c r="A20" s="57"/>
      <c r="B20" s="63"/>
      <c r="C20" s="63"/>
      <c r="D20" s="63"/>
      <c r="E20" s="63"/>
      <c r="F20" s="63"/>
      <c r="G20" s="63"/>
      <c r="H20" s="63"/>
      <c r="I20" s="64" t="s">
        <v>86</v>
      </c>
      <c r="J20" s="63"/>
      <c r="K20" s="63"/>
      <c r="L20" s="63"/>
      <c r="M20" s="63"/>
      <c r="N20" s="63"/>
      <c r="O20" s="63"/>
      <c r="P20" s="63"/>
      <c r="Q20" s="57"/>
    </row>
    <row r="21" spans="1:17" ht="20.149999999999999" customHeight="1">
      <c r="A21" s="57"/>
      <c r="B21" s="57"/>
      <c r="C21" s="57"/>
      <c r="D21" s="57"/>
      <c r="E21" s="57"/>
      <c r="F21" s="57"/>
      <c r="G21" s="57"/>
      <c r="H21" s="57"/>
      <c r="I21" s="57"/>
      <c r="J21" s="57"/>
      <c r="K21" s="57"/>
      <c r="L21" s="57"/>
      <c r="M21" s="57"/>
      <c r="N21" s="57"/>
      <c r="O21" s="57"/>
      <c r="P21" s="57"/>
      <c r="Q21" s="57"/>
    </row>
    <row r="22" spans="1:17" ht="20.149999999999999" customHeight="1">
      <c r="A22" s="57"/>
      <c r="B22" s="57"/>
      <c r="C22" s="57"/>
      <c r="D22" s="57"/>
      <c r="E22" s="57"/>
      <c r="F22" s="57"/>
      <c r="G22" s="57"/>
      <c r="H22" s="57"/>
      <c r="I22" s="57"/>
      <c r="J22" s="57"/>
      <c r="K22" s="57"/>
      <c r="L22" s="57"/>
      <c r="M22" s="57"/>
      <c r="N22" s="57"/>
      <c r="O22" s="57"/>
      <c r="P22" s="57"/>
      <c r="Q22" s="57"/>
    </row>
    <row r="23" spans="1:17" ht="20.149999999999999" customHeight="1">
      <c r="A23" s="57"/>
      <c r="B23" s="57"/>
      <c r="C23" s="57"/>
      <c r="D23" s="57"/>
      <c r="E23" s="57"/>
      <c r="F23" s="57"/>
      <c r="G23" s="57"/>
      <c r="H23" s="57"/>
      <c r="I23" s="57"/>
      <c r="J23" s="57"/>
      <c r="K23" s="57"/>
      <c r="L23" s="57"/>
      <c r="M23" s="57"/>
      <c r="N23" s="57"/>
      <c r="O23" s="57"/>
      <c r="P23" s="57"/>
      <c r="Q23" s="57"/>
    </row>
    <row r="24" spans="1:17" ht="20.149999999999999" customHeight="1">
      <c r="A24" s="57"/>
      <c r="B24" s="57"/>
      <c r="C24" s="57"/>
      <c r="D24" s="57"/>
      <c r="E24" s="57"/>
      <c r="F24" s="57"/>
      <c r="G24" s="57"/>
      <c r="H24" s="57"/>
      <c r="I24" s="57"/>
      <c r="J24" s="57"/>
      <c r="K24" s="57"/>
      <c r="L24" s="57"/>
      <c r="M24" s="57"/>
      <c r="N24" s="57"/>
      <c r="O24" s="57"/>
      <c r="P24" s="57"/>
      <c r="Q24" s="57"/>
    </row>
    <row r="25" spans="1:17" ht="20.149999999999999" customHeight="1">
      <c r="A25" s="57"/>
      <c r="B25" s="57"/>
      <c r="C25" s="57"/>
      <c r="D25" s="57"/>
      <c r="E25" s="57"/>
      <c r="F25" s="57"/>
      <c r="G25" s="57"/>
      <c r="H25" s="57"/>
      <c r="I25" s="57"/>
      <c r="J25" s="57"/>
      <c r="K25" s="57"/>
      <c r="L25" s="57"/>
      <c r="M25" s="57"/>
      <c r="N25" s="57"/>
      <c r="O25" s="57"/>
      <c r="P25" s="57"/>
      <c r="Q25" s="57"/>
    </row>
    <row r="26" spans="1:17" ht="20.149999999999999" customHeight="1">
      <c r="A26" s="57"/>
      <c r="B26" s="57"/>
      <c r="C26" s="57"/>
      <c r="D26" s="57"/>
      <c r="E26" s="57"/>
      <c r="F26" s="57"/>
      <c r="G26" s="57"/>
      <c r="H26" s="57"/>
      <c r="I26" s="57"/>
      <c r="J26" s="57"/>
      <c r="K26" s="57"/>
      <c r="L26" s="57"/>
      <c r="M26" s="57"/>
      <c r="N26" s="57"/>
      <c r="O26" s="57"/>
      <c r="P26" s="57"/>
      <c r="Q26" s="57"/>
    </row>
    <row r="27" spans="1:17" ht="20.149999999999999" customHeight="1">
      <c r="A27" s="57"/>
      <c r="B27" s="57"/>
      <c r="C27" s="57"/>
      <c r="D27" s="57"/>
      <c r="E27" s="57"/>
      <c r="F27" s="57"/>
      <c r="G27" s="57"/>
      <c r="H27" s="57"/>
      <c r="I27" s="57"/>
      <c r="J27" s="57"/>
      <c r="K27" s="57"/>
      <c r="L27" s="57"/>
      <c r="M27" s="57"/>
      <c r="N27" s="57"/>
      <c r="O27" s="57"/>
      <c r="P27" s="57"/>
      <c r="Q27" s="57"/>
    </row>
    <row r="28" spans="1:17" ht="20.149999999999999" customHeight="1">
      <c r="A28" s="57"/>
      <c r="B28" s="57"/>
      <c r="C28" s="57"/>
      <c r="D28" s="57"/>
      <c r="E28" s="57"/>
      <c r="F28" s="57"/>
      <c r="G28" s="57"/>
      <c r="H28" s="57"/>
      <c r="I28" s="57"/>
      <c r="J28" s="57"/>
      <c r="K28" s="57"/>
      <c r="L28" s="57"/>
      <c r="M28" s="57"/>
      <c r="N28" s="57"/>
      <c r="O28" s="57"/>
      <c r="P28" s="57"/>
      <c r="Q28" s="57"/>
    </row>
    <row r="29" spans="1:17" ht="20.149999999999999" customHeight="1">
      <c r="A29" s="57"/>
      <c r="B29" s="57"/>
      <c r="C29" s="57"/>
      <c r="D29" s="57"/>
      <c r="E29" s="57"/>
      <c r="F29" s="57"/>
      <c r="G29" s="57"/>
      <c r="H29" s="57"/>
      <c r="I29" s="57"/>
      <c r="J29" s="57"/>
      <c r="K29" s="57"/>
      <c r="L29" s="57"/>
      <c r="M29" s="57"/>
      <c r="N29" s="57"/>
      <c r="O29" s="57"/>
      <c r="P29" s="57"/>
      <c r="Q29" s="57"/>
    </row>
    <row r="30" spans="1:17" ht="20.149999999999999" customHeight="1">
      <c r="A30" s="57"/>
      <c r="B30" s="57"/>
      <c r="C30" s="57"/>
      <c r="D30" s="57"/>
      <c r="E30" s="57"/>
      <c r="F30" s="57"/>
      <c r="G30" s="57"/>
      <c r="H30" s="57"/>
      <c r="I30" s="57"/>
      <c r="J30" s="57"/>
      <c r="K30" s="57"/>
      <c r="L30" s="57"/>
      <c r="M30" s="57"/>
      <c r="N30" s="57"/>
      <c r="O30" s="57"/>
      <c r="P30" s="57"/>
      <c r="Q30" s="57"/>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2" customWidth="1"/>
    <col min="10" max="10" width="17" style="5" customWidth="1"/>
    <col min="11" max="19" width="17.08984375" style="5" customWidth="1"/>
    <col min="20" max="16384" width="9" style="5"/>
  </cols>
  <sheetData>
    <row r="1" spans="3:19" ht="21.75" customHeight="1">
      <c r="C1" s="2" t="s">
        <v>91</v>
      </c>
      <c r="D1" s="18"/>
      <c r="E1" s="18"/>
      <c r="F1" s="19"/>
      <c r="G1" s="19"/>
      <c r="H1" s="19"/>
      <c r="I1" s="19"/>
      <c r="J1" s="20"/>
      <c r="K1" s="21"/>
      <c r="L1" s="21"/>
      <c r="M1" s="21"/>
      <c r="N1" s="21"/>
      <c r="O1" s="21"/>
      <c r="P1" s="21"/>
      <c r="Q1" s="21"/>
      <c r="R1" s="21"/>
      <c r="S1" s="21"/>
    </row>
    <row r="2" spans="3:19" s="3" customFormat="1" ht="21.75" customHeight="1">
      <c r="C2" s="50"/>
      <c r="D2" s="51"/>
      <c r="E2" s="51"/>
      <c r="F2" s="52"/>
      <c r="G2" s="52"/>
      <c r="H2" s="52"/>
      <c r="I2" s="28"/>
      <c r="J2" s="29"/>
    </row>
    <row r="3" spans="3:19" ht="20.149999999999999" customHeight="1">
      <c r="C3" s="53"/>
      <c r="D3" s="54"/>
      <c r="E3" s="54"/>
      <c r="F3" s="52"/>
      <c r="G3" s="52"/>
      <c r="H3" s="52"/>
      <c r="I3" s="14"/>
    </row>
    <row r="4" spans="3:19" ht="11.25" customHeight="1">
      <c r="C4" s="55"/>
      <c r="D4" s="54"/>
      <c r="E4" s="54"/>
      <c r="F4" s="52"/>
      <c r="G4" s="52"/>
      <c r="H4" s="52"/>
    </row>
    <row r="5" spans="3:19" ht="20.149999999999999" customHeight="1">
      <c r="C5" s="54"/>
      <c r="D5" s="54"/>
      <c r="E5" s="54"/>
      <c r="F5" s="52"/>
      <c r="G5" s="52"/>
      <c r="H5" s="52"/>
    </row>
    <row r="6" spans="3:19" ht="20.149999999999999" customHeight="1">
      <c r="C6" s="54"/>
      <c r="D6" s="54"/>
      <c r="E6" s="54"/>
      <c r="F6" s="52"/>
      <c r="G6" s="52"/>
      <c r="H6" s="52"/>
    </row>
    <row r="7" spans="3:19" ht="20.149999999999999" customHeight="1">
      <c r="C7" s="54"/>
      <c r="D7" s="54"/>
      <c r="E7" s="54"/>
      <c r="F7" s="52"/>
      <c r="G7" s="298"/>
      <c r="H7" s="52"/>
    </row>
    <row r="8" spans="3:19" ht="20.149999999999999" customHeight="1">
      <c r="C8" s="54"/>
      <c r="D8" s="54"/>
      <c r="E8" s="54"/>
      <c r="F8" s="52"/>
      <c r="G8" s="52"/>
      <c r="H8" s="52"/>
    </row>
    <row r="9" spans="3:19" ht="20.149999999999999" customHeight="1">
      <c r="C9" s="54"/>
      <c r="D9" s="54"/>
      <c r="E9" s="54"/>
      <c r="F9" s="52"/>
      <c r="G9" s="52"/>
      <c r="H9" s="52"/>
    </row>
    <row r="10" spans="3:19" ht="20.149999999999999" customHeight="1">
      <c r="C10" s="54"/>
      <c r="D10" s="54"/>
      <c r="E10" s="54"/>
      <c r="F10" s="52"/>
      <c r="G10" s="52"/>
      <c r="H10" s="52"/>
    </row>
    <row r="11" spans="3:19" ht="20.149999999999999" customHeight="1">
      <c r="C11" s="54"/>
      <c r="D11" s="54"/>
      <c r="E11" s="54"/>
      <c r="F11" s="52"/>
      <c r="G11" s="52"/>
      <c r="H11" s="52"/>
    </row>
    <row r="12" spans="3:19" ht="20.149999999999999" customHeight="1">
      <c r="C12" s="54"/>
      <c r="D12" s="54"/>
      <c r="E12" s="54"/>
      <c r="F12" s="52"/>
      <c r="G12" s="52"/>
      <c r="H12" s="52"/>
    </row>
    <row r="13" spans="3:19" ht="20.149999999999999" customHeight="1">
      <c r="C13" s="54"/>
      <c r="D13" s="54"/>
      <c r="E13" s="54"/>
      <c r="F13" s="52"/>
      <c r="G13" s="52"/>
      <c r="H13" s="52"/>
    </row>
    <row r="14" spans="3:19" ht="20.149999999999999" customHeight="1">
      <c r="C14" s="54"/>
      <c r="D14" s="54"/>
      <c r="E14" s="54"/>
      <c r="F14" s="52"/>
      <c r="G14" s="52"/>
      <c r="H14" s="52"/>
    </row>
    <row r="15" spans="3:19" ht="20.149999999999999" customHeight="1">
      <c r="C15" s="54"/>
      <c r="D15" s="54"/>
      <c r="E15" s="54"/>
      <c r="F15" s="52"/>
      <c r="G15" s="52"/>
      <c r="H15" s="52"/>
    </row>
    <row r="16" spans="3:19" ht="20.149999999999999" customHeight="1">
      <c r="C16" s="54"/>
      <c r="D16" s="54"/>
      <c r="E16" s="54"/>
      <c r="F16" s="52"/>
      <c r="G16" s="52"/>
      <c r="H16" s="52"/>
    </row>
    <row r="17" spans="3:8" ht="20.149999999999999" customHeight="1">
      <c r="C17" s="54"/>
      <c r="D17" s="54"/>
      <c r="E17" s="54"/>
      <c r="F17" s="52"/>
      <c r="G17" s="52"/>
      <c r="H17" s="52"/>
    </row>
    <row r="18" spans="3:8" ht="20.149999999999999" customHeight="1">
      <c r="C18" s="54"/>
      <c r="D18" s="54"/>
      <c r="E18" s="54"/>
      <c r="F18" s="52"/>
      <c r="G18" s="52"/>
      <c r="H18" s="52"/>
    </row>
    <row r="19" spans="3:8" ht="20.149999999999999" customHeight="1">
      <c r="C19" s="54"/>
      <c r="D19" s="54"/>
      <c r="E19" s="54"/>
      <c r="F19" s="52"/>
      <c r="G19" s="52"/>
      <c r="H19" s="52"/>
    </row>
    <row r="20" spans="3:8" ht="20.149999999999999" customHeight="1">
      <c r="C20" s="54"/>
      <c r="D20" s="54"/>
      <c r="E20" s="54"/>
      <c r="F20" s="52"/>
      <c r="G20" s="52"/>
      <c r="H20" s="52"/>
    </row>
    <row r="21" spans="3:8" ht="20.149999999999999" customHeight="1">
      <c r="C21" s="54"/>
      <c r="D21" s="54"/>
      <c r="E21" s="54"/>
      <c r="F21" s="52"/>
      <c r="G21" s="52"/>
      <c r="H21" s="52"/>
    </row>
    <row r="22" spans="3:8" ht="20.149999999999999" customHeight="1">
      <c r="C22" s="54"/>
      <c r="D22" s="54"/>
      <c r="E22" s="54"/>
      <c r="F22" s="52"/>
      <c r="G22" s="52"/>
      <c r="H22" s="52"/>
    </row>
    <row r="23" spans="3:8" ht="20.149999999999999" customHeight="1">
      <c r="C23" s="54"/>
      <c r="D23" s="54"/>
      <c r="E23" s="54"/>
      <c r="F23" s="52"/>
      <c r="G23" s="52"/>
      <c r="H23" s="52"/>
    </row>
    <row r="24" spans="3:8" ht="20.149999999999999" customHeight="1">
      <c r="C24" s="54"/>
      <c r="D24" s="54"/>
      <c r="E24" s="54"/>
      <c r="F24" s="52"/>
      <c r="G24" s="52"/>
      <c r="H24" s="52"/>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90" zoomScaleNormal="85" zoomScaleSheetLayoutView="90" workbookViewId="0"/>
  </sheetViews>
  <sheetFormatPr defaultColWidth="9" defaultRowHeight="20.149999999999999" customHeight="1"/>
  <cols>
    <col min="1" max="1" width="2.6328125" style="5" customWidth="1"/>
    <col min="2" max="2" width="2.90625" style="22" customWidth="1"/>
    <col min="3" max="3" width="16.08984375" style="22" customWidth="1"/>
    <col min="4" max="4" width="17" style="5" customWidth="1"/>
    <col min="5" max="13" width="17.08984375" style="5" customWidth="1"/>
    <col min="14" max="16384" width="9" style="5"/>
  </cols>
  <sheetData>
    <row r="1" spans="2:13" ht="21.75" customHeight="1">
      <c r="B1" s="19"/>
      <c r="C1" s="2" t="s">
        <v>92</v>
      </c>
      <c r="D1" s="20"/>
      <c r="E1" s="21"/>
      <c r="F1" s="21"/>
      <c r="G1" s="21"/>
      <c r="H1" s="21"/>
      <c r="I1" s="21"/>
      <c r="J1" s="21"/>
      <c r="K1" s="21"/>
      <c r="L1" s="21"/>
      <c r="M1" s="21"/>
    </row>
    <row r="2" spans="2:13" s="3" customFormat="1" ht="21.75" customHeight="1">
      <c r="B2" s="52"/>
      <c r="C2" s="52"/>
      <c r="D2" s="56"/>
      <c r="E2" s="54"/>
      <c r="F2" s="54"/>
      <c r="G2" s="54"/>
      <c r="H2" s="54"/>
      <c r="I2" s="54"/>
    </row>
    <row r="3" spans="2:13" ht="20.149999999999999" customHeight="1">
      <c r="B3" s="52"/>
      <c r="C3" s="53"/>
      <c r="D3" s="54"/>
      <c r="E3" s="54"/>
      <c r="F3" s="54"/>
      <c r="G3" s="54"/>
      <c r="H3" s="54"/>
      <c r="I3" s="54"/>
    </row>
    <row r="4" spans="2:13" ht="11.25" customHeight="1">
      <c r="B4" s="52"/>
      <c r="C4" s="52"/>
      <c r="D4" s="54"/>
      <c r="E4" s="54"/>
      <c r="F4" s="54"/>
      <c r="G4" s="54"/>
      <c r="H4" s="54"/>
      <c r="I4" s="54"/>
    </row>
    <row r="5" spans="2:13" ht="20.149999999999999" customHeight="1">
      <c r="B5" s="52"/>
      <c r="C5" s="52"/>
      <c r="D5" s="54"/>
      <c r="E5" s="54"/>
      <c r="F5" s="54"/>
      <c r="G5" s="54"/>
      <c r="H5" s="54"/>
      <c r="I5" s="54"/>
    </row>
    <row r="6" spans="2:13" ht="20.149999999999999" customHeight="1">
      <c r="B6" s="52"/>
      <c r="C6" s="52"/>
      <c r="D6" s="54"/>
      <c r="E6" s="54"/>
      <c r="F6" s="54"/>
      <c r="G6" s="54"/>
      <c r="H6" s="54"/>
      <c r="I6" s="54"/>
    </row>
    <row r="7" spans="2:13" ht="20.149999999999999" customHeight="1">
      <c r="B7" s="52"/>
      <c r="C7" s="52"/>
      <c r="D7" s="54"/>
      <c r="E7" s="54"/>
      <c r="F7" s="54"/>
      <c r="G7" s="54"/>
      <c r="H7" s="54"/>
      <c r="I7" s="54"/>
    </row>
    <row r="8" spans="2:13" ht="20.149999999999999" customHeight="1">
      <c r="B8" s="52"/>
      <c r="C8" s="52"/>
      <c r="D8" s="54"/>
      <c r="E8" s="54"/>
      <c r="F8" s="54"/>
      <c r="G8" s="54"/>
      <c r="H8" s="54"/>
      <c r="I8" s="54"/>
    </row>
    <row r="9" spans="2:13" ht="20.149999999999999" customHeight="1">
      <c r="B9" s="52"/>
      <c r="C9" s="52"/>
      <c r="D9" s="54"/>
      <c r="E9" s="54"/>
      <c r="F9" s="54"/>
      <c r="G9" s="54"/>
      <c r="H9" s="54"/>
      <c r="I9" s="54"/>
    </row>
    <row r="10" spans="2:13" ht="20.149999999999999" customHeight="1">
      <c r="B10" s="52"/>
      <c r="C10" s="52"/>
      <c r="D10" s="54"/>
      <c r="E10" s="54"/>
      <c r="F10" s="54"/>
      <c r="G10" s="54"/>
      <c r="H10" s="54"/>
      <c r="I10" s="54"/>
    </row>
    <row r="11" spans="2:13" ht="20.149999999999999" customHeight="1">
      <c r="B11" s="52"/>
      <c r="C11" s="52"/>
      <c r="D11" s="54"/>
      <c r="E11" s="54"/>
      <c r="F11" s="54"/>
      <c r="G11" s="54"/>
      <c r="H11" s="54"/>
      <c r="I11" s="54"/>
    </row>
    <row r="12" spans="2:13" ht="20.149999999999999" customHeight="1">
      <c r="B12" s="52"/>
      <c r="C12" s="52"/>
      <c r="D12" s="54"/>
      <c r="E12" s="54"/>
      <c r="F12" s="54"/>
      <c r="G12" s="54"/>
      <c r="H12" s="54"/>
      <c r="I12" s="54"/>
    </row>
    <row r="13" spans="2:13" ht="20.149999999999999" customHeight="1">
      <c r="B13" s="52"/>
      <c r="C13" s="52"/>
      <c r="D13" s="54"/>
      <c r="E13" s="54"/>
      <c r="F13" s="54"/>
      <c r="G13" s="54"/>
      <c r="H13" s="54"/>
      <c r="I13" s="54"/>
    </row>
    <row r="14" spans="2:13" ht="20.149999999999999" customHeight="1">
      <c r="B14" s="52"/>
      <c r="C14" s="52"/>
      <c r="D14" s="54"/>
      <c r="E14" s="54"/>
      <c r="F14" s="54"/>
      <c r="G14" s="54"/>
      <c r="H14" s="54"/>
      <c r="I14" s="54"/>
    </row>
    <row r="15" spans="2:13" ht="20.149999999999999" customHeight="1">
      <c r="B15" s="52"/>
      <c r="C15" s="52"/>
      <c r="D15" s="54"/>
      <c r="E15" s="54"/>
      <c r="F15" s="54"/>
      <c r="G15" s="54"/>
      <c r="H15" s="54"/>
      <c r="I15" s="54"/>
    </row>
    <row r="16" spans="2:13" ht="20.149999999999999" customHeight="1">
      <c r="B16" s="52"/>
      <c r="C16" s="52"/>
      <c r="D16" s="54"/>
      <c r="E16" s="54"/>
      <c r="F16" s="54"/>
      <c r="G16" s="54"/>
      <c r="H16" s="54"/>
      <c r="I16" s="54"/>
    </row>
    <row r="17" spans="2:9" ht="20.149999999999999" customHeight="1">
      <c r="B17" s="52"/>
      <c r="C17" s="52"/>
      <c r="D17" s="54"/>
      <c r="E17" s="54"/>
      <c r="F17" s="54"/>
      <c r="G17" s="54"/>
      <c r="H17" s="54"/>
      <c r="I17" s="54"/>
    </row>
    <row r="18" spans="2:9" ht="20.149999999999999" customHeight="1">
      <c r="B18" s="52"/>
      <c r="C18" s="52"/>
      <c r="D18" s="54"/>
      <c r="E18" s="54"/>
      <c r="F18" s="54"/>
      <c r="G18" s="54"/>
      <c r="H18" s="54"/>
      <c r="I18" s="54"/>
    </row>
    <row r="19" spans="2:9" ht="20.149999999999999" customHeight="1">
      <c r="B19" s="52"/>
      <c r="C19" s="52"/>
      <c r="D19" s="54"/>
      <c r="E19" s="54"/>
      <c r="F19" s="54"/>
      <c r="G19" s="54"/>
      <c r="H19" s="54"/>
      <c r="I19" s="54"/>
    </row>
    <row r="20" spans="2:9" ht="20.149999999999999" customHeight="1">
      <c r="B20" s="52"/>
      <c r="C20" s="52"/>
      <c r="D20" s="54"/>
      <c r="E20" s="54"/>
      <c r="F20" s="54"/>
      <c r="G20" s="54"/>
      <c r="H20" s="54"/>
      <c r="I20" s="54"/>
    </row>
    <row r="21" spans="2:9" ht="20.149999999999999" customHeight="1">
      <c r="B21" s="52"/>
      <c r="C21" s="52"/>
      <c r="D21" s="54"/>
      <c r="E21" s="54"/>
      <c r="F21" s="54"/>
      <c r="G21" s="54"/>
      <c r="H21" s="54"/>
      <c r="I21" s="54"/>
    </row>
    <row r="22" spans="2:9" ht="20.149999999999999" customHeight="1">
      <c r="B22" s="52"/>
      <c r="C22" s="52"/>
      <c r="D22" s="54"/>
      <c r="E22" s="54"/>
      <c r="F22" s="54"/>
      <c r="G22" s="54"/>
      <c r="H22" s="54"/>
      <c r="I22" s="54"/>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62" zoomScaleNormal="70" zoomScaleSheetLayoutView="62" workbookViewId="0">
      <pane xSplit="3" topLeftCell="D1" activePane="topRight" state="frozen"/>
      <selection activeCell="A11" sqref="A11"/>
      <selection pane="topRight"/>
    </sheetView>
  </sheetViews>
  <sheetFormatPr defaultColWidth="9" defaultRowHeight="20.149999999999999" customHeight="1"/>
  <cols>
    <col min="1" max="1" width="3.08984375" style="36" customWidth="1"/>
    <col min="2" max="2" width="3.90625" style="36" customWidth="1"/>
    <col min="3" max="3" width="50.90625" style="36" customWidth="1"/>
    <col min="4" max="5" width="13.6328125" style="41" customWidth="1"/>
    <col min="6" max="6" width="13.6328125" style="42" customWidth="1"/>
    <col min="7" max="7" width="13.6328125" style="113" customWidth="1"/>
    <col min="8" max="10" width="13.6328125" style="41" customWidth="1"/>
    <col min="11" max="11" width="13.6328125" style="43" customWidth="1"/>
    <col min="12" max="12" width="13.6328125" style="35" customWidth="1"/>
    <col min="13" max="13" width="13.6328125" style="40" customWidth="1"/>
    <col min="14" max="15" width="13.6328125" style="41" customWidth="1"/>
    <col min="16" max="16" width="13.6328125" style="43" customWidth="1"/>
    <col min="17" max="17" width="13.6328125" style="35" customWidth="1"/>
    <col min="18" max="16384" width="9" style="40"/>
  </cols>
  <sheetData>
    <row r="1" spans="1:17" ht="23" customHeight="1">
      <c r="B1" s="258" t="s">
        <v>85</v>
      </c>
      <c r="C1" s="259"/>
      <c r="D1" s="37"/>
      <c r="E1" s="37"/>
      <c r="F1" s="38"/>
      <c r="G1" s="38"/>
      <c r="H1" s="37"/>
      <c r="I1" s="37"/>
      <c r="J1" s="37"/>
      <c r="K1" s="39"/>
      <c r="L1" s="38"/>
      <c r="M1" s="109"/>
      <c r="N1" s="37"/>
      <c r="O1" s="37"/>
      <c r="P1" s="39"/>
      <c r="Q1" s="37"/>
    </row>
    <row r="2" spans="1:17" ht="20.25" customHeight="1" thickBot="1">
      <c r="B2" s="279" t="str">
        <f>_EPRCS_VU_036dbe2b_c024_418a_9697_8c4b099326fe</f>
        <v>Q1</v>
      </c>
      <c r="C2" s="237"/>
      <c r="F2" s="40"/>
      <c r="H2" s="110"/>
      <c r="M2" s="110" t="s">
        <v>41</v>
      </c>
    </row>
    <row r="3" spans="1:17" s="45" customFormat="1" ht="25.5" customHeight="1">
      <c r="A3" s="44"/>
      <c r="B3" s="260"/>
      <c r="C3" s="261"/>
      <c r="D3" s="280"/>
      <c r="E3" s="281"/>
      <c r="F3" s="282">
        <v>45047</v>
      </c>
      <c r="G3" s="283"/>
      <c r="H3" s="284">
        <v>44682</v>
      </c>
      <c r="I3" s="281"/>
      <c r="J3" s="281"/>
      <c r="K3" s="347">
        <v>44682</v>
      </c>
      <c r="L3" s="283"/>
      <c r="M3" s="285">
        <v>44682</v>
      </c>
      <c r="N3" s="286">
        <v>44317</v>
      </c>
      <c r="O3" s="287">
        <v>43952</v>
      </c>
      <c r="P3" s="287">
        <v>43586</v>
      </c>
      <c r="Q3" s="288">
        <v>43221</v>
      </c>
    </row>
    <row r="4" spans="1:17" s="47" customFormat="1" ht="25.5" customHeight="1" thickBot="1">
      <c r="A4" s="46"/>
      <c r="B4" s="262"/>
      <c r="C4" s="263"/>
      <c r="D4" s="318" t="s">
        <v>61</v>
      </c>
      <c r="E4" s="114" t="s">
        <v>123</v>
      </c>
      <c r="F4" s="117" t="s">
        <v>122</v>
      </c>
      <c r="G4" s="114" t="s">
        <v>64</v>
      </c>
      <c r="H4" s="167" t="s">
        <v>65</v>
      </c>
      <c r="I4" s="299" t="s">
        <v>61</v>
      </c>
      <c r="J4" s="114" t="s">
        <v>62</v>
      </c>
      <c r="K4" s="117" t="s">
        <v>63</v>
      </c>
      <c r="L4" s="114" t="s">
        <v>64</v>
      </c>
      <c r="M4" s="171" t="s">
        <v>165</v>
      </c>
      <c r="N4" s="125" t="s">
        <v>65</v>
      </c>
      <c r="O4" s="114" t="s">
        <v>65</v>
      </c>
      <c r="P4" s="114" t="s">
        <v>65</v>
      </c>
      <c r="Q4" s="126" t="s">
        <v>65</v>
      </c>
    </row>
    <row r="5" spans="1:17" s="47" customFormat="1" ht="33.65" customHeight="1">
      <c r="A5" s="46"/>
      <c r="B5" s="264" t="s">
        <v>145</v>
      </c>
      <c r="C5" s="265"/>
      <c r="D5" s="319">
        <v>51018</v>
      </c>
      <c r="E5" s="193" t="str">
        <f>IF(B2="Q1","",_EPRCS_VU_4fdbc399_94ee_4971_a6b9_e359d82c4e6d)</f>
        <v/>
      </c>
      <c r="F5" s="130" t="str">
        <f>IF(B2="Q1","",IF(B2="Q2","",_EPRCS_VU_08e1ce90_9bf2_4c4e_acc6_2a6eddc7996a))</f>
        <v/>
      </c>
      <c r="G5" s="118" t="str">
        <f>IF(B2="Q1","",IF(B2="Q2","",IF(B2="Q3","",_EPRCS_VU_7e8e687c_6a02_481c_b0f8_bb8f8b185de7)))</f>
        <v/>
      </c>
      <c r="H5" s="227">
        <v>51018</v>
      </c>
      <c r="I5" s="300">
        <v>50388</v>
      </c>
      <c r="J5" s="118">
        <v>51696</v>
      </c>
      <c r="K5" s="130">
        <v>51421</v>
      </c>
      <c r="L5" s="118">
        <v>61184</v>
      </c>
      <c r="M5" s="172">
        <v>214691</v>
      </c>
      <c r="N5" s="124">
        <v>208523</v>
      </c>
      <c r="O5" s="118">
        <v>211357</v>
      </c>
      <c r="P5" s="118">
        <v>202389</v>
      </c>
      <c r="Q5" s="184">
        <v>185481</v>
      </c>
    </row>
    <row r="6" spans="1:17" ht="33.65" customHeight="1">
      <c r="B6" s="264" t="s">
        <v>148</v>
      </c>
      <c r="C6" s="265"/>
      <c r="D6" s="320">
        <v>26639</v>
      </c>
      <c r="E6" s="120" t="str">
        <f>IF(B2="Q1","",_EPRCS_VU_417db19f_eb6f_4717_bab6_d19f983dc2c8)</f>
        <v/>
      </c>
      <c r="F6" s="129" t="str">
        <f>IF(B2="Q1","",IF(B2="Q2","",_EPRCS_VU_0557aba3_2b3d_4520_bd21_83465ff2cd09))</f>
        <v/>
      </c>
      <c r="G6" s="120" t="str">
        <f>IF(B2="Q1","",IF(B2="Q2","",IF(B2="Q3","",_EPRCS_VU_812f15e1_9170_445b_be2c_475c2bd9abf8)))</f>
        <v/>
      </c>
      <c r="H6" s="139">
        <v>26639</v>
      </c>
      <c r="I6" s="301">
        <v>25776</v>
      </c>
      <c r="J6" s="120">
        <v>26608</v>
      </c>
      <c r="K6" s="129">
        <v>26166</v>
      </c>
      <c r="L6" s="120">
        <v>30587</v>
      </c>
      <c r="M6" s="173">
        <v>109139</v>
      </c>
      <c r="N6" s="122">
        <v>106764</v>
      </c>
      <c r="O6" s="120">
        <v>109110</v>
      </c>
      <c r="P6" s="120">
        <v>106735</v>
      </c>
      <c r="Q6" s="185">
        <v>96673</v>
      </c>
    </row>
    <row r="7" spans="1:17" ht="33.65" customHeight="1">
      <c r="B7" s="266" t="s">
        <v>146</v>
      </c>
      <c r="C7" s="267"/>
      <c r="D7" s="320">
        <v>24379</v>
      </c>
      <c r="E7" s="120" t="str">
        <f>IF(B2="Q1","",_EPRCS_VU_8542db9d_e325_41cb_8bd7_cfda98a9cf4a)</f>
        <v/>
      </c>
      <c r="F7" s="129" t="str">
        <f>IF(B2="Q1","",IF(B2="Q2","",_EPRCS_VU_8e0393cd_8272_4667_bfc6_857989b3cad5))</f>
        <v/>
      </c>
      <c r="G7" s="120" t="str">
        <f>IF(B2="Q1","",IF(B2="Q2","",IF(B2="Q3","",_EPRCS_VU_be4e2794_83c2_4fd4_bd3e_b5149df44013)))</f>
        <v/>
      </c>
      <c r="H7" s="138">
        <v>24379</v>
      </c>
      <c r="I7" s="301">
        <v>24611</v>
      </c>
      <c r="J7" s="120">
        <v>25088</v>
      </c>
      <c r="K7" s="129">
        <v>25255</v>
      </c>
      <c r="L7" s="120">
        <v>30596</v>
      </c>
      <c r="M7" s="173">
        <v>105551</v>
      </c>
      <c r="N7" s="122">
        <v>101758</v>
      </c>
      <c r="O7" s="120">
        <v>102246</v>
      </c>
      <c r="P7" s="120">
        <v>95653</v>
      </c>
      <c r="Q7" s="185">
        <v>88808</v>
      </c>
    </row>
    <row r="8" spans="1:17" ht="33.65" customHeight="1">
      <c r="B8" s="264" t="s">
        <v>147</v>
      </c>
      <c r="C8" s="265"/>
      <c r="D8" s="320">
        <v>8233</v>
      </c>
      <c r="E8" s="120" t="str">
        <f>IF(B2="Q1","",_EPRCS_VU_f97a3a06_9f0c_458f_a110_e5838163240c)</f>
        <v/>
      </c>
      <c r="F8" s="129" t="str">
        <f>IF(B2="Q1","",IF(B2="Q2","",_EPRCS_VU_226c7dcd_e49c_42ef_b170_c94046856095))</f>
        <v/>
      </c>
      <c r="G8" s="120" t="str">
        <f>IF(B2="Q1","",IF(B2="Q2","",IF(B2="Q3","",_EPRCS_VU_f74f64c5_6751_41fb_b11d_2223c8f08a0b)))</f>
        <v/>
      </c>
      <c r="H8" s="138">
        <v>8233</v>
      </c>
      <c r="I8" s="301">
        <v>7665</v>
      </c>
      <c r="J8" s="120">
        <v>7954</v>
      </c>
      <c r="K8" s="129">
        <v>7777</v>
      </c>
      <c r="L8" s="120">
        <v>8940</v>
      </c>
      <c r="M8" s="173">
        <v>32337</v>
      </c>
      <c r="N8" s="122">
        <v>30854</v>
      </c>
      <c r="O8" s="120">
        <v>33380</v>
      </c>
      <c r="P8" s="120">
        <v>33316</v>
      </c>
      <c r="Q8" s="185">
        <v>32798</v>
      </c>
    </row>
    <row r="9" spans="1:17" ht="33.65" customHeight="1">
      <c r="B9" s="266" t="s">
        <v>115</v>
      </c>
      <c r="C9" s="267"/>
      <c r="D9" s="321">
        <v>16145</v>
      </c>
      <c r="E9" s="160" t="str">
        <f>IF(B2="Q1","",_EPRCS_VU_b0185d95_66f7_486f_a329_ea3f0de09d1e)</f>
        <v/>
      </c>
      <c r="F9" s="161" t="str">
        <f>IF(B2="Q1","",IF(B2="Q2","",_EPRCS_VU_8a98087c_4c7e_48c3_944f_c657caecb8dd))</f>
        <v/>
      </c>
      <c r="G9" s="160" t="str">
        <f>IF(B2="Q1","",IF(B2="Q2","",IF(B2="Q3","",_EPRCS_VU_5f93a9c8_d568_418a_a5d4_6e579d98ee93)))</f>
        <v/>
      </c>
      <c r="H9" s="168">
        <v>16145</v>
      </c>
      <c r="I9" s="302">
        <v>16945</v>
      </c>
      <c r="J9" s="160">
        <v>17133</v>
      </c>
      <c r="K9" s="161">
        <v>17477</v>
      </c>
      <c r="L9" s="160">
        <v>21656</v>
      </c>
      <c r="M9" s="168">
        <v>73213</v>
      </c>
      <c r="N9" s="122">
        <v>70904</v>
      </c>
      <c r="O9" s="120">
        <v>68865</v>
      </c>
      <c r="P9" s="120">
        <v>62337</v>
      </c>
      <c r="Q9" s="185">
        <v>56009</v>
      </c>
    </row>
    <row r="10" spans="1:17" s="49" customFormat="1" ht="25.4" customHeight="1">
      <c r="A10" s="48"/>
      <c r="B10" s="268"/>
      <c r="C10" s="269" t="s">
        <v>149</v>
      </c>
      <c r="D10" s="322" t="s">
        <v>260</v>
      </c>
      <c r="E10" s="158" t="str">
        <f>IF(B2="Q1","",_EPRCS_VU_feb4c9c5_cee1_44ad_863e_0b0a327b5a93)</f>
        <v/>
      </c>
      <c r="F10" s="159" t="str">
        <f>IF(B2="Q1","",IF(B2="Q2","",_EPRCS_VU_235250d8_56c9_4feb_8dd3_6e5437413d9b))</f>
        <v/>
      </c>
      <c r="G10" s="158" t="str">
        <f>IF(B2="Q1","",IF(B2="Q2","",IF(B2="Q3","",_EPRCS_VU_859fdd05_075e_486f_9bb7_65ce6b1d72dd)))</f>
        <v/>
      </c>
      <c r="H10" s="169" t="s">
        <v>260</v>
      </c>
      <c r="I10" s="303" t="s">
        <v>204</v>
      </c>
      <c r="J10" s="158" t="s">
        <v>205</v>
      </c>
      <c r="K10" s="159" t="s">
        <v>188</v>
      </c>
      <c r="L10" s="158" t="s">
        <v>206</v>
      </c>
      <c r="M10" s="174" t="s">
        <v>207</v>
      </c>
      <c r="N10" s="156" t="s">
        <v>188</v>
      </c>
      <c r="O10" s="155">
        <v>0.32600000000000001</v>
      </c>
      <c r="P10" s="155">
        <v>0.308</v>
      </c>
      <c r="Q10" s="157">
        <v>0.30196623912961434</v>
      </c>
    </row>
    <row r="11" spans="1:17" ht="33.65" customHeight="1">
      <c r="B11" s="264" t="s">
        <v>150</v>
      </c>
      <c r="C11" s="265"/>
      <c r="D11" s="320">
        <v>16334</v>
      </c>
      <c r="E11" s="120" t="str">
        <f>IF(B2="Q1","",_EPRCS_VU_ebf2a0d0_cc68_4a4c_b35c_299e66c09ae1)</f>
        <v/>
      </c>
      <c r="F11" s="129" t="str">
        <f>IF(B2="Q1","",IF(B2="Q2","",_EPRCS_VU_08ac02a7_c1b7_4aab_af0c_6951905def42))</f>
        <v/>
      </c>
      <c r="G11" s="120" t="str">
        <f>IF(B2="Q1","",IF(B2="Q2","",IF(B2="Q3","",_EPRCS_VU_d602ee59_f112_4b98_a410_799a526d998f)))</f>
        <v/>
      </c>
      <c r="H11" s="138">
        <v>16334</v>
      </c>
      <c r="I11" s="301">
        <v>16981</v>
      </c>
      <c r="J11" s="120">
        <v>17195</v>
      </c>
      <c r="K11" s="129">
        <v>17472</v>
      </c>
      <c r="L11" s="120">
        <v>21893</v>
      </c>
      <c r="M11" s="173">
        <v>73543</v>
      </c>
      <c r="N11" s="122">
        <v>70904</v>
      </c>
      <c r="O11" s="120">
        <v>68857</v>
      </c>
      <c r="P11" s="120">
        <v>62284</v>
      </c>
      <c r="Q11" s="185">
        <v>56082</v>
      </c>
    </row>
    <row r="12" spans="1:17" ht="33.65" customHeight="1" thickBot="1">
      <c r="B12" s="270" t="s">
        <v>151</v>
      </c>
      <c r="C12" s="271"/>
      <c r="D12" s="323">
        <v>11326</v>
      </c>
      <c r="E12" s="150" t="str">
        <f>IF(B2="Q1","",_EPRCS_VU_997a23de_f444_453d_9194_0547c1452495)</f>
        <v/>
      </c>
      <c r="F12" s="151" t="str">
        <f>IF(B2="Q1","",IF(B2="Q2","",_EPRCS_VU_e9e96ab8_f1dc_410b_9fd7_0860c2fac5a4))</f>
        <v/>
      </c>
      <c r="G12" s="150" t="str">
        <f>IF(B2="Q1","",IF(B2="Q2","",IF(B2="Q3","",_EPRCS_VU_b331dddb_0fe5_45d9_9768_09b7b1f44561)))</f>
        <v/>
      </c>
      <c r="H12" s="170">
        <v>11326</v>
      </c>
      <c r="I12" s="304">
        <v>11767</v>
      </c>
      <c r="J12" s="150">
        <v>11917</v>
      </c>
      <c r="K12" s="151">
        <v>12107</v>
      </c>
      <c r="L12" s="150">
        <v>15389</v>
      </c>
      <c r="M12" s="175">
        <v>51182</v>
      </c>
      <c r="N12" s="149">
        <v>49175</v>
      </c>
      <c r="O12" s="150">
        <v>47686</v>
      </c>
      <c r="P12" s="150">
        <v>43360</v>
      </c>
      <c r="Q12" s="186">
        <v>38751</v>
      </c>
    </row>
    <row r="13" spans="1:17" s="47" customFormat="1" ht="33.65" customHeight="1">
      <c r="A13" s="46"/>
      <c r="B13" s="272" t="s">
        <v>152</v>
      </c>
      <c r="C13" s="273"/>
      <c r="D13" s="324">
        <v>222828</v>
      </c>
      <c r="E13" s="308"/>
      <c r="F13" s="338"/>
      <c r="G13" s="289"/>
      <c r="H13" s="290" t="s">
        <v>19</v>
      </c>
      <c r="I13" s="332">
        <v>187874</v>
      </c>
      <c r="J13" s="121">
        <v>194366</v>
      </c>
      <c r="K13" s="348">
        <v>192131</v>
      </c>
      <c r="L13" s="121">
        <v>236868</v>
      </c>
      <c r="M13" s="176" t="s">
        <v>19</v>
      </c>
      <c r="N13" s="123">
        <v>333999</v>
      </c>
      <c r="O13" s="121">
        <v>294139</v>
      </c>
      <c r="P13" s="121">
        <v>269518</v>
      </c>
      <c r="Q13" s="187">
        <v>236509</v>
      </c>
    </row>
    <row r="14" spans="1:17" s="36" customFormat="1" ht="33.65" customHeight="1">
      <c r="B14" s="266"/>
      <c r="C14" s="267" t="s">
        <v>153</v>
      </c>
      <c r="D14" s="325">
        <v>71070</v>
      </c>
      <c r="E14" s="309"/>
      <c r="F14" s="339"/>
      <c r="G14" s="291"/>
      <c r="H14" s="292" t="s">
        <v>19</v>
      </c>
      <c r="I14" s="333">
        <v>35294</v>
      </c>
      <c r="J14" s="133">
        <v>42219</v>
      </c>
      <c r="K14" s="349">
        <v>40252</v>
      </c>
      <c r="L14" s="133">
        <v>84800</v>
      </c>
      <c r="M14" s="140" t="s">
        <v>19</v>
      </c>
      <c r="N14" s="132">
        <v>81038</v>
      </c>
      <c r="O14" s="133">
        <v>249832</v>
      </c>
      <c r="P14" s="133">
        <v>93005</v>
      </c>
      <c r="Q14" s="134">
        <v>192290</v>
      </c>
    </row>
    <row r="15" spans="1:17" s="36" customFormat="1" ht="33.65" customHeight="1">
      <c r="B15" s="264"/>
      <c r="C15" s="274" t="s">
        <v>154</v>
      </c>
      <c r="D15" s="326">
        <v>151757</v>
      </c>
      <c r="E15" s="310"/>
      <c r="F15" s="340"/>
      <c r="G15" s="293"/>
      <c r="H15" s="292" t="s">
        <v>19</v>
      </c>
      <c r="I15" s="334">
        <v>152580</v>
      </c>
      <c r="J15" s="147">
        <v>152147</v>
      </c>
      <c r="K15" s="350">
        <v>151878</v>
      </c>
      <c r="L15" s="147">
        <v>152068</v>
      </c>
      <c r="M15" s="177" t="s">
        <v>19</v>
      </c>
      <c r="N15" s="146">
        <v>252960</v>
      </c>
      <c r="O15" s="147">
        <v>44306</v>
      </c>
      <c r="P15" s="147">
        <v>176512</v>
      </c>
      <c r="Q15" s="148">
        <v>44218</v>
      </c>
    </row>
    <row r="16" spans="1:17" ht="33.65" customHeight="1">
      <c r="B16" s="266" t="s">
        <v>155</v>
      </c>
      <c r="C16" s="267"/>
      <c r="D16" s="327">
        <v>106643</v>
      </c>
      <c r="E16" s="311"/>
      <c r="F16" s="341"/>
      <c r="G16" s="294"/>
      <c r="H16" s="295" t="s">
        <v>19</v>
      </c>
      <c r="I16" s="335">
        <v>103034</v>
      </c>
      <c r="J16" s="128">
        <v>96562</v>
      </c>
      <c r="K16" s="351">
        <v>82210</v>
      </c>
      <c r="L16" s="128">
        <v>111513</v>
      </c>
      <c r="M16" s="178" t="s">
        <v>19</v>
      </c>
      <c r="N16" s="131">
        <v>113999</v>
      </c>
      <c r="O16" s="128">
        <v>102776</v>
      </c>
      <c r="P16" s="128">
        <v>109230</v>
      </c>
      <c r="Q16" s="188">
        <v>105083</v>
      </c>
    </row>
    <row r="17" spans="2:17" ht="33.65" customHeight="1" thickBot="1">
      <c r="B17" s="275" t="s">
        <v>156</v>
      </c>
      <c r="C17" s="276"/>
      <c r="D17" s="328">
        <v>116184</v>
      </c>
      <c r="E17" s="312"/>
      <c r="F17" s="342"/>
      <c r="G17" s="296"/>
      <c r="H17" s="297" t="s">
        <v>19</v>
      </c>
      <c r="I17" s="336">
        <v>84840</v>
      </c>
      <c r="J17" s="120">
        <v>97804</v>
      </c>
      <c r="K17" s="129">
        <v>109921</v>
      </c>
      <c r="L17" s="120">
        <v>125355</v>
      </c>
      <c r="M17" s="179" t="s">
        <v>19</v>
      </c>
      <c r="N17" s="122">
        <v>219999</v>
      </c>
      <c r="O17" s="120">
        <v>191362</v>
      </c>
      <c r="P17" s="120">
        <v>160288</v>
      </c>
      <c r="Q17" s="185">
        <v>131425</v>
      </c>
    </row>
    <row r="18" spans="2:17" ht="33.65" customHeight="1">
      <c r="B18" s="277" t="s">
        <v>143</v>
      </c>
      <c r="C18" s="277"/>
      <c r="D18" s="329" t="s">
        <v>19</v>
      </c>
      <c r="E18" s="229"/>
      <c r="F18" s="343"/>
      <c r="G18" s="229"/>
      <c r="H18" s="230" t="s">
        <v>19</v>
      </c>
      <c r="I18" s="305" t="s">
        <v>19</v>
      </c>
      <c r="J18" s="193" t="s">
        <v>19</v>
      </c>
      <c r="K18" s="152" t="s">
        <v>19</v>
      </c>
      <c r="L18" s="193" t="s">
        <v>19</v>
      </c>
      <c r="M18" s="180">
        <v>652</v>
      </c>
      <c r="N18" s="153">
        <v>105</v>
      </c>
      <c r="O18" s="154">
        <v>716</v>
      </c>
      <c r="P18" s="154">
        <v>3094</v>
      </c>
      <c r="Q18" s="189">
        <v>1590</v>
      </c>
    </row>
    <row r="19" spans="2:17" ht="33.65" customHeight="1">
      <c r="B19" s="278" t="s">
        <v>144</v>
      </c>
      <c r="C19" s="278"/>
      <c r="D19" s="330" t="s">
        <v>19</v>
      </c>
      <c r="E19" s="231"/>
      <c r="F19" s="344"/>
      <c r="G19" s="231"/>
      <c r="H19" s="232" t="s">
        <v>19</v>
      </c>
      <c r="I19" s="306" t="s">
        <v>19</v>
      </c>
      <c r="J19" s="194" t="s">
        <v>19</v>
      </c>
      <c r="K19" s="137" t="s">
        <v>19</v>
      </c>
      <c r="L19" s="194" t="s">
        <v>19</v>
      </c>
      <c r="M19" s="181">
        <v>1653</v>
      </c>
      <c r="N19" s="135">
        <v>2049</v>
      </c>
      <c r="O19" s="136">
        <v>2308</v>
      </c>
      <c r="P19" s="136">
        <v>2002</v>
      </c>
      <c r="Q19" s="190">
        <v>1795</v>
      </c>
    </row>
    <row r="20" spans="2:17" ht="33.65" customHeight="1">
      <c r="B20" s="278" t="s">
        <v>141</v>
      </c>
      <c r="C20" s="278"/>
      <c r="D20" s="330" t="s">
        <v>19</v>
      </c>
      <c r="E20" s="231"/>
      <c r="F20" s="344"/>
      <c r="G20" s="231"/>
      <c r="H20" s="232" t="s">
        <v>19</v>
      </c>
      <c r="I20" s="306" t="s">
        <v>19</v>
      </c>
      <c r="J20" s="194" t="s">
        <v>19</v>
      </c>
      <c r="K20" s="137" t="s">
        <v>19</v>
      </c>
      <c r="L20" s="194" t="s">
        <v>19</v>
      </c>
      <c r="M20" s="181">
        <v>160</v>
      </c>
      <c r="N20" s="135">
        <v>1146</v>
      </c>
      <c r="O20" s="136">
        <v>149</v>
      </c>
      <c r="P20" s="136">
        <v>136</v>
      </c>
      <c r="Q20" s="190">
        <v>121</v>
      </c>
    </row>
    <row r="21" spans="2:17" ht="33.65" customHeight="1">
      <c r="B21" s="278" t="s">
        <v>142</v>
      </c>
      <c r="C21" s="278"/>
      <c r="D21" s="331" t="s">
        <v>19</v>
      </c>
      <c r="E21" s="233"/>
      <c r="F21" s="345"/>
      <c r="G21" s="233"/>
      <c r="H21" s="232" t="s">
        <v>19</v>
      </c>
      <c r="I21" s="307" t="s">
        <v>19</v>
      </c>
      <c r="J21" s="141" t="s">
        <v>19</v>
      </c>
      <c r="K21" s="142" t="s">
        <v>19</v>
      </c>
      <c r="L21" s="141" t="s">
        <v>19</v>
      </c>
      <c r="M21" s="182">
        <v>40</v>
      </c>
      <c r="N21" s="143">
        <v>298.5</v>
      </c>
      <c r="O21" s="144">
        <v>40</v>
      </c>
      <c r="P21" s="144">
        <v>40.1</v>
      </c>
      <c r="Q21" s="191">
        <v>39.9</v>
      </c>
    </row>
    <row r="22" spans="2:17" ht="33.65" customHeight="1" thickBot="1">
      <c r="B22" s="270" t="s">
        <v>157</v>
      </c>
      <c r="C22" s="271"/>
      <c r="D22" s="371">
        <v>2408</v>
      </c>
      <c r="E22" s="313"/>
      <c r="F22" s="346"/>
      <c r="G22" s="234"/>
      <c r="H22" s="235" t="s">
        <v>19</v>
      </c>
      <c r="I22" s="337">
        <v>2385</v>
      </c>
      <c r="J22" s="127">
        <v>2387</v>
      </c>
      <c r="K22" s="352">
        <v>2370</v>
      </c>
      <c r="L22" s="127">
        <v>2430</v>
      </c>
      <c r="M22" s="183" t="s">
        <v>19</v>
      </c>
      <c r="N22" s="145">
        <v>2407</v>
      </c>
      <c r="O22" s="127">
        <v>2504</v>
      </c>
      <c r="P22" s="119">
        <v>2622</v>
      </c>
      <c r="Q22" s="192">
        <v>2497</v>
      </c>
    </row>
    <row r="23" spans="2:17" ht="20.149999999999999" customHeight="1">
      <c r="B23" s="236" t="s">
        <v>158</v>
      </c>
      <c r="C23" s="237"/>
      <c r="D23" s="238"/>
      <c r="E23" s="238"/>
      <c r="F23" s="239"/>
      <c r="G23" s="240"/>
      <c r="H23" s="238"/>
      <c r="I23" s="238"/>
      <c r="J23" s="238"/>
      <c r="K23" s="353"/>
      <c r="L23" s="242"/>
      <c r="M23" s="243"/>
      <c r="N23" s="238"/>
      <c r="O23" s="238"/>
      <c r="P23" s="241"/>
      <c r="Q23" s="242"/>
    </row>
    <row r="24" spans="2:17" ht="20.149999999999999" customHeight="1">
      <c r="B24" s="244" t="s">
        <v>195</v>
      </c>
      <c r="C24" s="237"/>
      <c r="D24" s="238"/>
      <c r="E24" s="238"/>
      <c r="F24" s="239"/>
      <c r="G24" s="240"/>
      <c r="H24" s="238"/>
      <c r="I24" s="238"/>
      <c r="J24" s="238"/>
      <c r="K24" s="353"/>
      <c r="L24" s="242"/>
      <c r="M24" s="243"/>
      <c r="N24" s="238"/>
      <c r="O24" s="238"/>
      <c r="P24" s="241"/>
      <c r="Q24" s="242"/>
    </row>
    <row r="25" spans="2:17" ht="14" customHeight="1">
      <c r="B25" s="244"/>
      <c r="C25" s="237"/>
      <c r="D25" s="238"/>
      <c r="E25" s="238"/>
      <c r="F25" s="239"/>
      <c r="G25" s="240"/>
      <c r="H25" s="238"/>
      <c r="I25" s="238"/>
      <c r="J25" s="238"/>
      <c r="K25" s="241"/>
      <c r="L25" s="242"/>
      <c r="M25" s="243"/>
      <c r="N25" s="238"/>
      <c r="O25" s="238"/>
      <c r="P25" s="241"/>
      <c r="Q25" s="242"/>
    </row>
    <row r="26" spans="2:17" ht="23.75" customHeight="1" thickBot="1">
      <c r="B26" s="245" t="s">
        <v>252</v>
      </c>
      <c r="C26" s="237"/>
      <c r="D26" s="246"/>
      <c r="E26" s="247" t="s">
        <v>103</v>
      </c>
      <c r="F26" s="239"/>
      <c r="G26" s="240"/>
      <c r="H26" s="238"/>
      <c r="I26" s="238"/>
      <c r="J26" s="238"/>
      <c r="K26" s="241"/>
      <c r="L26" s="242"/>
      <c r="M26" s="243"/>
      <c r="N26" s="238"/>
      <c r="O26" s="238"/>
      <c r="P26" s="241"/>
      <c r="Q26" s="242"/>
    </row>
    <row r="27" spans="2:17" ht="23.75" customHeight="1" thickBot="1">
      <c r="B27" s="237"/>
      <c r="C27" s="248"/>
      <c r="D27" s="249" t="s">
        <v>102</v>
      </c>
      <c r="E27" s="250" t="s">
        <v>101</v>
      </c>
      <c r="F27" s="239"/>
      <c r="G27" s="240"/>
      <c r="H27" s="238"/>
      <c r="I27" s="238"/>
      <c r="J27" s="238"/>
      <c r="K27" s="241"/>
      <c r="L27" s="242"/>
      <c r="M27" s="243"/>
      <c r="N27" s="238"/>
      <c r="O27" s="238"/>
      <c r="P27" s="241"/>
      <c r="Q27" s="242"/>
    </row>
    <row r="28" spans="2:17" ht="23.75" customHeight="1">
      <c r="B28" s="237"/>
      <c r="C28" s="251" t="s">
        <v>114</v>
      </c>
      <c r="D28" s="252">
        <v>1</v>
      </c>
      <c r="E28" s="253">
        <v>4</v>
      </c>
      <c r="F28" s="239"/>
      <c r="G28" s="240"/>
      <c r="H28" s="238"/>
      <c r="I28" s="238"/>
      <c r="J28" s="238"/>
      <c r="K28" s="241"/>
      <c r="L28" s="242"/>
      <c r="M28" s="243"/>
      <c r="N28" s="238"/>
      <c r="O28" s="238"/>
      <c r="P28" s="241"/>
      <c r="Q28" s="242"/>
    </row>
    <row r="29" spans="2:17" ht="23.75" customHeight="1">
      <c r="B29" s="237"/>
      <c r="C29" s="251" t="s">
        <v>104</v>
      </c>
      <c r="D29" s="254">
        <v>400</v>
      </c>
      <c r="E29" s="255">
        <v>410</v>
      </c>
      <c r="F29" s="239"/>
      <c r="G29" s="240"/>
      <c r="H29" s="238"/>
      <c r="I29" s="238"/>
      <c r="J29" s="238"/>
      <c r="K29" s="241"/>
      <c r="L29" s="242"/>
      <c r="M29" s="243"/>
      <c r="N29" s="238"/>
      <c r="O29" s="238"/>
      <c r="P29" s="241"/>
      <c r="Q29" s="242"/>
    </row>
    <row r="30" spans="2:17" ht="20.149999999999999" customHeight="1">
      <c r="B30" s="237"/>
      <c r="C30" s="256" t="s">
        <v>163</v>
      </c>
      <c r="D30" s="256"/>
      <c r="E30" s="257"/>
      <c r="F30" s="239"/>
      <c r="G30" s="240"/>
      <c r="H30" s="238"/>
      <c r="I30" s="238"/>
      <c r="J30" s="238"/>
      <c r="K30" s="241"/>
      <c r="L30" s="242"/>
      <c r="M30" s="243"/>
      <c r="N30" s="238"/>
      <c r="O30" s="238"/>
      <c r="P30" s="241"/>
      <c r="Q30" s="242"/>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H10:L10 M10:Q27 D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6" zoomScaleNormal="55" zoomScaleSheetLayoutView="56" workbookViewId="0">
      <pane xSplit="5" ySplit="4" topLeftCell="F5" activePane="bottomRight" state="frozen"/>
      <selection pane="topRight"/>
      <selection pane="bottomLeft"/>
      <selection pane="bottomRight"/>
    </sheetView>
  </sheetViews>
  <sheetFormatPr defaultColWidth="9" defaultRowHeight="22"/>
  <cols>
    <col min="1" max="1" width="2.6328125" style="70" customWidth="1"/>
    <col min="2" max="4" width="3.90625" style="70" customWidth="1"/>
    <col min="5" max="5" width="80.36328125" style="70" customWidth="1"/>
    <col min="6" max="15" width="18.08984375" style="70" customWidth="1"/>
    <col min="16" max="16" width="4.36328125" style="70" customWidth="1"/>
    <col min="17" max="20" width="9" style="70" hidden="1" customWidth="1"/>
    <col min="21" max="21" width="9" style="70"/>
    <col min="22" max="23" width="18.08984375" style="70" bestFit="1" customWidth="1"/>
    <col min="24" max="16384" width="9" style="70"/>
  </cols>
  <sheetData>
    <row r="1" spans="2:15" s="67" customFormat="1" ht="23.25" customHeight="1">
      <c r="B1" s="68" t="s">
        <v>118</v>
      </c>
      <c r="C1" s="68"/>
      <c r="D1" s="68"/>
      <c r="E1" s="68"/>
      <c r="F1" s="68"/>
      <c r="G1" s="68"/>
      <c r="H1" s="111"/>
      <c r="I1" s="111"/>
      <c r="J1" s="111"/>
      <c r="K1" s="111"/>
      <c r="L1" s="111"/>
      <c r="M1" s="111"/>
      <c r="N1" s="111"/>
      <c r="O1" s="69"/>
    </row>
    <row r="2" spans="2:15" ht="30.75" customHeight="1" thickBot="1">
      <c r="B2" s="81" t="s">
        <v>114</v>
      </c>
      <c r="C2" s="76"/>
      <c r="D2" s="76"/>
      <c r="E2" s="76"/>
      <c r="F2" s="228" t="str">
        <f>_EPRCS_VU_036dbe2b_c024_418a_9697_8c4b099326fe</f>
        <v>Q1</v>
      </c>
      <c r="G2" s="76"/>
      <c r="H2" s="76"/>
      <c r="I2" s="76"/>
      <c r="J2" s="76"/>
      <c r="K2" s="76"/>
      <c r="L2" s="76"/>
      <c r="M2" s="76"/>
      <c r="N2" s="76"/>
      <c r="O2" s="76" t="s">
        <v>186</v>
      </c>
    </row>
    <row r="3" spans="2:15" ht="24.75" customHeight="1">
      <c r="B3" s="391"/>
      <c r="C3" s="392"/>
      <c r="D3" s="392"/>
      <c r="E3" s="392"/>
      <c r="F3" s="80"/>
      <c r="G3" s="71"/>
      <c r="H3" s="78">
        <v>45047</v>
      </c>
      <c r="I3" s="71"/>
      <c r="J3" s="72"/>
      <c r="K3" s="80"/>
      <c r="L3" s="71"/>
      <c r="M3" s="78">
        <v>44682</v>
      </c>
      <c r="N3" s="71"/>
      <c r="O3" s="72"/>
    </row>
    <row r="4" spans="2:15" ht="24.75" customHeight="1" thickBot="1">
      <c r="B4" s="393"/>
      <c r="C4" s="394"/>
      <c r="D4" s="394"/>
      <c r="E4" s="394"/>
      <c r="F4" s="354" t="s">
        <v>61</v>
      </c>
      <c r="G4" s="73" t="s">
        <v>62</v>
      </c>
      <c r="H4" s="115" t="s">
        <v>63</v>
      </c>
      <c r="I4" s="73" t="s">
        <v>64</v>
      </c>
      <c r="J4" s="79" t="s">
        <v>65</v>
      </c>
      <c r="K4" s="354" t="s">
        <v>61</v>
      </c>
      <c r="L4" s="73" t="s">
        <v>62</v>
      </c>
      <c r="M4" s="115" t="s">
        <v>63</v>
      </c>
      <c r="N4" s="73" t="s">
        <v>64</v>
      </c>
      <c r="O4" s="79" t="s">
        <v>65</v>
      </c>
    </row>
    <row r="5" spans="2:15" ht="26.25" customHeight="1">
      <c r="B5" s="75"/>
      <c r="C5" s="383" t="s">
        <v>125</v>
      </c>
      <c r="D5" s="384"/>
      <c r="E5" s="384"/>
      <c r="F5" s="357">
        <v>6883</v>
      </c>
      <c r="G5" s="82" t="s">
        <v>261</v>
      </c>
      <c r="H5" s="83" t="s">
        <v>261</v>
      </c>
      <c r="I5" s="83" t="s">
        <v>261</v>
      </c>
      <c r="J5" s="166">
        <v>6883</v>
      </c>
      <c r="K5" s="357">
        <v>7964</v>
      </c>
      <c r="L5" s="82">
        <v>10061</v>
      </c>
      <c r="M5" s="83">
        <v>9864</v>
      </c>
      <c r="N5" s="83">
        <v>17086</v>
      </c>
      <c r="O5" s="166">
        <v>44975</v>
      </c>
    </row>
    <row r="6" spans="2:15" ht="26.25" customHeight="1">
      <c r="B6" s="75"/>
      <c r="C6" s="385"/>
      <c r="D6" s="386"/>
      <c r="E6" s="386"/>
      <c r="F6" s="358" t="s">
        <v>262</v>
      </c>
      <c r="G6" s="87" t="s">
        <v>261</v>
      </c>
      <c r="H6" s="88" t="s">
        <v>261</v>
      </c>
      <c r="I6" s="88" t="s">
        <v>261</v>
      </c>
      <c r="J6" s="89" t="s">
        <v>262</v>
      </c>
      <c r="K6" s="358" t="s">
        <v>208</v>
      </c>
      <c r="L6" s="87" t="s">
        <v>209</v>
      </c>
      <c r="M6" s="88" t="s">
        <v>210</v>
      </c>
      <c r="N6" s="88" t="s">
        <v>211</v>
      </c>
      <c r="O6" s="89" t="s">
        <v>212</v>
      </c>
    </row>
    <row r="7" spans="2:15" ht="26.25" customHeight="1">
      <c r="B7" s="75"/>
      <c r="C7" s="383" t="s">
        <v>126</v>
      </c>
      <c r="D7" s="384"/>
      <c r="E7" s="384"/>
      <c r="F7" s="357">
        <v>35497</v>
      </c>
      <c r="G7" s="82" t="s">
        <v>261</v>
      </c>
      <c r="H7" s="83" t="s">
        <v>261</v>
      </c>
      <c r="I7" s="83" t="s">
        <v>261</v>
      </c>
      <c r="J7" s="166">
        <v>35497</v>
      </c>
      <c r="K7" s="357">
        <v>33620</v>
      </c>
      <c r="L7" s="82">
        <v>32581</v>
      </c>
      <c r="M7" s="83">
        <v>32847</v>
      </c>
      <c r="N7" s="83">
        <v>33586</v>
      </c>
      <c r="O7" s="166">
        <v>132636</v>
      </c>
    </row>
    <row r="8" spans="2:15" ht="26.25" customHeight="1">
      <c r="B8" s="75"/>
      <c r="C8" s="385"/>
      <c r="D8" s="386"/>
      <c r="E8" s="386"/>
      <c r="F8" s="358" t="s">
        <v>263</v>
      </c>
      <c r="G8" s="87" t="s">
        <v>261</v>
      </c>
      <c r="H8" s="88" t="s">
        <v>261</v>
      </c>
      <c r="I8" s="88" t="s">
        <v>261</v>
      </c>
      <c r="J8" s="89" t="s">
        <v>263</v>
      </c>
      <c r="K8" s="358" t="s">
        <v>213</v>
      </c>
      <c r="L8" s="87" t="s">
        <v>214</v>
      </c>
      <c r="M8" s="88" t="s">
        <v>215</v>
      </c>
      <c r="N8" s="88" t="s">
        <v>216</v>
      </c>
      <c r="O8" s="89" t="s">
        <v>217</v>
      </c>
    </row>
    <row r="9" spans="2:15" ht="26.25" customHeight="1">
      <c r="B9" s="400" t="s">
        <v>127</v>
      </c>
      <c r="C9" s="384"/>
      <c r="D9" s="384"/>
      <c r="E9" s="384"/>
      <c r="F9" s="357">
        <v>42381</v>
      </c>
      <c r="G9" s="86" t="s">
        <v>261</v>
      </c>
      <c r="H9" s="76" t="s">
        <v>261</v>
      </c>
      <c r="I9" s="86" t="s">
        <v>261</v>
      </c>
      <c r="J9" s="166">
        <v>42381</v>
      </c>
      <c r="K9" s="357">
        <v>41584</v>
      </c>
      <c r="L9" s="86">
        <v>42642</v>
      </c>
      <c r="M9" s="76">
        <v>42711</v>
      </c>
      <c r="N9" s="86">
        <v>50673</v>
      </c>
      <c r="O9" s="84">
        <v>177612</v>
      </c>
    </row>
    <row r="10" spans="2:15" ht="26.25" customHeight="1">
      <c r="B10" s="399"/>
      <c r="C10" s="386"/>
      <c r="D10" s="386"/>
      <c r="E10" s="386"/>
      <c r="F10" s="360" t="s">
        <v>264</v>
      </c>
      <c r="G10" s="88" t="s">
        <v>261</v>
      </c>
      <c r="H10" s="116" t="s">
        <v>261</v>
      </c>
      <c r="I10" s="88" t="s">
        <v>261</v>
      </c>
      <c r="J10" s="89" t="s">
        <v>264</v>
      </c>
      <c r="K10" s="360" t="s">
        <v>218</v>
      </c>
      <c r="L10" s="88" t="s">
        <v>219</v>
      </c>
      <c r="M10" s="116" t="s">
        <v>220</v>
      </c>
      <c r="N10" s="88" t="s">
        <v>189</v>
      </c>
      <c r="O10" s="89" t="s">
        <v>221</v>
      </c>
    </row>
    <row r="11" spans="2:15" ht="26.25" customHeight="1">
      <c r="B11" s="400" t="s">
        <v>110</v>
      </c>
      <c r="C11" s="384"/>
      <c r="D11" s="384"/>
      <c r="E11" s="384"/>
      <c r="F11" s="357">
        <v>3179</v>
      </c>
      <c r="G11" s="82" t="s">
        <v>261</v>
      </c>
      <c r="H11" s="82" t="s">
        <v>261</v>
      </c>
      <c r="I11" s="83" t="s">
        <v>261</v>
      </c>
      <c r="J11" s="166">
        <v>3179</v>
      </c>
      <c r="K11" s="357">
        <v>3537</v>
      </c>
      <c r="L11" s="82">
        <v>3563</v>
      </c>
      <c r="M11" s="82">
        <v>3521</v>
      </c>
      <c r="N11" s="83">
        <v>4807</v>
      </c>
      <c r="O11" s="84">
        <v>15429</v>
      </c>
    </row>
    <row r="12" spans="2:15" ht="26.25" customHeight="1">
      <c r="B12" s="399"/>
      <c r="C12" s="386"/>
      <c r="D12" s="386"/>
      <c r="E12" s="386"/>
      <c r="F12" s="358" t="s">
        <v>265</v>
      </c>
      <c r="G12" s="87" t="s">
        <v>261</v>
      </c>
      <c r="H12" s="87" t="s">
        <v>261</v>
      </c>
      <c r="I12" s="88" t="s">
        <v>261</v>
      </c>
      <c r="J12" s="89" t="s">
        <v>265</v>
      </c>
      <c r="K12" s="358" t="s">
        <v>222</v>
      </c>
      <c r="L12" s="87" t="s">
        <v>223</v>
      </c>
      <c r="M12" s="87" t="s">
        <v>224</v>
      </c>
      <c r="N12" s="88" t="s">
        <v>225</v>
      </c>
      <c r="O12" s="89" t="s">
        <v>226</v>
      </c>
    </row>
    <row r="13" spans="2:15" ht="26.25" customHeight="1">
      <c r="B13" s="395" t="s">
        <v>121</v>
      </c>
      <c r="C13" s="396"/>
      <c r="D13" s="396"/>
      <c r="E13" s="396"/>
      <c r="F13" s="357">
        <v>5457</v>
      </c>
      <c r="G13" s="82" t="s">
        <v>261</v>
      </c>
      <c r="H13" s="82" t="s">
        <v>261</v>
      </c>
      <c r="I13" s="83" t="s">
        <v>261</v>
      </c>
      <c r="J13" s="166">
        <v>5457</v>
      </c>
      <c r="K13" s="357">
        <v>5266</v>
      </c>
      <c r="L13" s="82">
        <v>5490</v>
      </c>
      <c r="M13" s="82">
        <v>5189</v>
      </c>
      <c r="N13" s="83">
        <v>5703</v>
      </c>
      <c r="O13" s="84">
        <v>21649</v>
      </c>
    </row>
    <row r="14" spans="2:15" ht="26.25" customHeight="1">
      <c r="B14" s="399"/>
      <c r="C14" s="386"/>
      <c r="D14" s="386"/>
      <c r="E14" s="386"/>
      <c r="F14" s="358" t="s">
        <v>266</v>
      </c>
      <c r="G14" s="87" t="s">
        <v>261</v>
      </c>
      <c r="H14" s="87" t="s">
        <v>261</v>
      </c>
      <c r="I14" s="88" t="s">
        <v>261</v>
      </c>
      <c r="J14" s="89" t="s">
        <v>266</v>
      </c>
      <c r="K14" s="358" t="s">
        <v>227</v>
      </c>
      <c r="L14" s="87" t="s">
        <v>228</v>
      </c>
      <c r="M14" s="87" t="s">
        <v>229</v>
      </c>
      <c r="N14" s="88" t="s">
        <v>215</v>
      </c>
      <c r="O14" s="89" t="s">
        <v>227</v>
      </c>
    </row>
    <row r="15" spans="2:15" ht="26.25" customHeight="1">
      <c r="B15" s="395" t="s">
        <v>113</v>
      </c>
      <c r="C15" s="396"/>
      <c r="D15" s="396"/>
      <c r="E15" s="396"/>
      <c r="F15" s="357">
        <v>51018</v>
      </c>
      <c r="G15" s="82" t="s">
        <v>261</v>
      </c>
      <c r="H15" s="82" t="s">
        <v>261</v>
      </c>
      <c r="I15" s="83" t="s">
        <v>261</v>
      </c>
      <c r="J15" s="166">
        <v>51018</v>
      </c>
      <c r="K15" s="357">
        <v>50388</v>
      </c>
      <c r="L15" s="82">
        <v>51696</v>
      </c>
      <c r="M15" s="82">
        <v>51421</v>
      </c>
      <c r="N15" s="83">
        <v>61184</v>
      </c>
      <c r="O15" s="166">
        <v>214691</v>
      </c>
    </row>
    <row r="16" spans="2:15" ht="26.25" customHeight="1" thickBot="1">
      <c r="B16" s="397"/>
      <c r="C16" s="398"/>
      <c r="D16" s="398"/>
      <c r="E16" s="398"/>
      <c r="F16" s="364" t="s">
        <v>267</v>
      </c>
      <c r="G16" s="91" t="s">
        <v>261</v>
      </c>
      <c r="H16" s="91" t="s">
        <v>261</v>
      </c>
      <c r="I16" s="92" t="s">
        <v>261</v>
      </c>
      <c r="J16" s="93" t="s">
        <v>267</v>
      </c>
      <c r="K16" s="364" t="s">
        <v>230</v>
      </c>
      <c r="L16" s="91" t="s">
        <v>231</v>
      </c>
      <c r="M16" s="91" t="s">
        <v>232</v>
      </c>
      <c r="N16" s="92" t="s">
        <v>232</v>
      </c>
      <c r="O16" s="93" t="s">
        <v>194</v>
      </c>
    </row>
    <row r="17" spans="1:15" ht="42" customHeight="1" thickBot="1">
      <c r="B17" s="81" t="s">
        <v>115</v>
      </c>
    </row>
    <row r="18" spans="1:15" ht="26.25" customHeight="1">
      <c r="B18" s="391"/>
      <c r="C18" s="392"/>
      <c r="D18" s="392"/>
      <c r="E18" s="392"/>
      <c r="F18" s="80"/>
      <c r="G18" s="71"/>
      <c r="H18" s="78">
        <v>45047</v>
      </c>
      <c r="I18" s="71"/>
      <c r="J18" s="72"/>
      <c r="K18" s="112"/>
      <c r="L18" s="71"/>
      <c r="M18" s="78">
        <v>44682</v>
      </c>
      <c r="N18" s="71"/>
      <c r="O18" s="72"/>
    </row>
    <row r="19" spans="1:15" ht="26.25" customHeight="1" thickBot="1">
      <c r="B19" s="393"/>
      <c r="C19" s="394"/>
      <c r="D19" s="394"/>
      <c r="E19" s="394"/>
      <c r="F19" s="354" t="s">
        <v>61</v>
      </c>
      <c r="G19" s="73" t="s">
        <v>62</v>
      </c>
      <c r="H19" s="115" t="s">
        <v>63</v>
      </c>
      <c r="I19" s="73" t="s">
        <v>64</v>
      </c>
      <c r="J19" s="79" t="s">
        <v>65</v>
      </c>
      <c r="K19" s="74" t="s">
        <v>61</v>
      </c>
      <c r="L19" s="73" t="s">
        <v>62</v>
      </c>
      <c r="M19" s="115" t="s">
        <v>63</v>
      </c>
      <c r="N19" s="73" t="s">
        <v>64</v>
      </c>
      <c r="O19" s="79" t="s">
        <v>65</v>
      </c>
    </row>
    <row r="20" spans="1:15" s="77" customFormat="1" ht="26.25" customHeight="1">
      <c r="B20" s="400" t="s">
        <v>127</v>
      </c>
      <c r="C20" s="384"/>
      <c r="D20" s="384"/>
      <c r="E20" s="384"/>
      <c r="F20" s="357">
        <v>16259</v>
      </c>
      <c r="G20" s="83" t="s">
        <v>261</v>
      </c>
      <c r="H20" s="76" t="s">
        <v>261</v>
      </c>
      <c r="I20" s="83" t="s">
        <v>261</v>
      </c>
      <c r="J20" s="84">
        <v>16259</v>
      </c>
      <c r="K20" s="85">
        <v>16901</v>
      </c>
      <c r="L20" s="83">
        <v>16828</v>
      </c>
      <c r="M20" s="76">
        <v>17435</v>
      </c>
      <c r="N20" s="83">
        <v>21178</v>
      </c>
      <c r="O20" s="84">
        <v>72343</v>
      </c>
    </row>
    <row r="21" spans="1:15" s="77" customFormat="1" ht="26.25" customHeight="1">
      <c r="B21" s="399"/>
      <c r="C21" s="386"/>
      <c r="D21" s="386"/>
      <c r="E21" s="386"/>
      <c r="F21" s="358" t="s">
        <v>268</v>
      </c>
      <c r="G21" s="88" t="s">
        <v>261</v>
      </c>
      <c r="H21" s="116" t="s">
        <v>261</v>
      </c>
      <c r="I21" s="88" t="s">
        <v>261</v>
      </c>
      <c r="J21" s="89" t="s">
        <v>268</v>
      </c>
      <c r="K21" s="94" t="s">
        <v>233</v>
      </c>
      <c r="L21" s="88" t="s">
        <v>234</v>
      </c>
      <c r="M21" s="116" t="s">
        <v>215</v>
      </c>
      <c r="N21" s="88" t="s">
        <v>191</v>
      </c>
      <c r="O21" s="89" t="s">
        <v>235</v>
      </c>
    </row>
    <row r="22" spans="1:15" s="77" customFormat="1" ht="26.25" customHeight="1">
      <c r="B22" s="387" t="s">
        <v>110</v>
      </c>
      <c r="C22" s="388"/>
      <c r="D22" s="388"/>
      <c r="E22" s="388"/>
      <c r="F22" s="359">
        <v>132</v>
      </c>
      <c r="G22" s="86" t="s">
        <v>261</v>
      </c>
      <c r="H22" s="86" t="s">
        <v>261</v>
      </c>
      <c r="I22" s="86" t="s">
        <v>261</v>
      </c>
      <c r="J22" s="84">
        <v>132</v>
      </c>
      <c r="K22" s="365">
        <v>158</v>
      </c>
      <c r="L22" s="86">
        <v>158</v>
      </c>
      <c r="M22" s="86">
        <v>155</v>
      </c>
      <c r="N22" s="86">
        <v>214</v>
      </c>
      <c r="O22" s="95">
        <v>687</v>
      </c>
    </row>
    <row r="23" spans="1:15" s="77" customFormat="1" ht="26.25" customHeight="1">
      <c r="B23" s="389"/>
      <c r="C23" s="390"/>
      <c r="D23" s="390"/>
      <c r="E23" s="390"/>
      <c r="F23" s="360" t="s">
        <v>269</v>
      </c>
      <c r="G23" s="88" t="s">
        <v>261</v>
      </c>
      <c r="H23" s="88" t="s">
        <v>261</v>
      </c>
      <c r="I23" s="88" t="s">
        <v>261</v>
      </c>
      <c r="J23" s="96" t="s">
        <v>269</v>
      </c>
      <c r="K23" s="366" t="s">
        <v>236</v>
      </c>
      <c r="L23" s="88" t="s">
        <v>237</v>
      </c>
      <c r="M23" s="88" t="s">
        <v>238</v>
      </c>
      <c r="N23" s="88" t="s">
        <v>192</v>
      </c>
      <c r="O23" s="96" t="s">
        <v>231</v>
      </c>
    </row>
    <row r="24" spans="1:15" s="77" customFormat="1" ht="26.25" customHeight="1">
      <c r="B24" s="387" t="s">
        <v>111</v>
      </c>
      <c r="C24" s="388"/>
      <c r="D24" s="388"/>
      <c r="E24" s="388"/>
      <c r="F24" s="359">
        <v>1108</v>
      </c>
      <c r="G24" s="86" t="s">
        <v>261</v>
      </c>
      <c r="H24" s="86" t="s">
        <v>261</v>
      </c>
      <c r="I24" s="86" t="s">
        <v>261</v>
      </c>
      <c r="J24" s="84">
        <v>1108</v>
      </c>
      <c r="K24" s="365">
        <v>1057</v>
      </c>
      <c r="L24" s="86">
        <v>1399</v>
      </c>
      <c r="M24" s="86">
        <v>1027</v>
      </c>
      <c r="N24" s="86">
        <v>1639</v>
      </c>
      <c r="O24" s="95">
        <v>5123</v>
      </c>
    </row>
    <row r="25" spans="1:15" s="77" customFormat="1" ht="26.25" customHeight="1">
      <c r="B25" s="389"/>
      <c r="C25" s="390"/>
      <c r="D25" s="390"/>
      <c r="E25" s="390"/>
      <c r="F25" s="360" t="s">
        <v>270</v>
      </c>
      <c r="G25" s="88" t="s">
        <v>261</v>
      </c>
      <c r="H25" s="88" t="s">
        <v>261</v>
      </c>
      <c r="I25" s="88"/>
      <c r="J25" s="96" t="s">
        <v>270</v>
      </c>
      <c r="K25" s="366" t="s">
        <v>239</v>
      </c>
      <c r="L25" s="88" t="s">
        <v>240</v>
      </c>
      <c r="M25" s="88" t="s">
        <v>241</v>
      </c>
      <c r="N25" s="88" t="s">
        <v>242</v>
      </c>
      <c r="O25" s="96" t="s">
        <v>243</v>
      </c>
    </row>
    <row r="26" spans="1:15" ht="26.25" customHeight="1">
      <c r="B26" s="395" t="s">
        <v>120</v>
      </c>
      <c r="C26" s="396"/>
      <c r="D26" s="396"/>
      <c r="E26" s="396"/>
      <c r="F26" s="361">
        <v>-1355</v>
      </c>
      <c r="G26" s="104" t="s">
        <v>261</v>
      </c>
      <c r="H26" s="104" t="s">
        <v>261</v>
      </c>
      <c r="I26" s="104" t="s">
        <v>261</v>
      </c>
      <c r="J26" s="197">
        <v>-1355</v>
      </c>
      <c r="K26" s="367">
        <v>-1170</v>
      </c>
      <c r="L26" s="104">
        <v>-1253</v>
      </c>
      <c r="M26" s="104">
        <v>-1140</v>
      </c>
      <c r="N26" s="104">
        <v>-1376</v>
      </c>
      <c r="O26" s="105">
        <v>-4940</v>
      </c>
    </row>
    <row r="27" spans="1:15" ht="26.25" customHeight="1">
      <c r="B27" s="399"/>
      <c r="C27" s="386"/>
      <c r="D27" s="386"/>
      <c r="E27" s="386"/>
      <c r="F27" s="362" t="s">
        <v>271</v>
      </c>
      <c r="G27" s="90" t="s">
        <v>261</v>
      </c>
      <c r="H27" s="90" t="s">
        <v>261</v>
      </c>
      <c r="I27" s="90" t="s">
        <v>261</v>
      </c>
      <c r="J27" s="97" t="s">
        <v>271</v>
      </c>
      <c r="K27" s="368" t="s">
        <v>244</v>
      </c>
      <c r="L27" s="90" t="s">
        <v>245</v>
      </c>
      <c r="M27" s="90" t="s">
        <v>246</v>
      </c>
      <c r="N27" s="90" t="s">
        <v>247</v>
      </c>
      <c r="O27" s="97" t="s">
        <v>248</v>
      </c>
    </row>
    <row r="28" spans="1:15" ht="26.25" customHeight="1">
      <c r="B28" s="395" t="s">
        <v>112</v>
      </c>
      <c r="C28" s="396"/>
      <c r="D28" s="396"/>
      <c r="E28" s="396"/>
      <c r="F28" s="359">
        <v>16145</v>
      </c>
      <c r="G28" s="86" t="s">
        <v>261</v>
      </c>
      <c r="H28" s="86" t="s">
        <v>261</v>
      </c>
      <c r="I28" s="86" t="s">
        <v>261</v>
      </c>
      <c r="J28" s="95">
        <v>16145</v>
      </c>
      <c r="K28" s="365">
        <v>16945</v>
      </c>
      <c r="L28" s="86">
        <v>17133</v>
      </c>
      <c r="M28" s="86">
        <v>17477</v>
      </c>
      <c r="N28" s="86">
        <v>21656</v>
      </c>
      <c r="O28" s="95">
        <v>73213</v>
      </c>
    </row>
    <row r="29" spans="1:15" s="77" customFormat="1" ht="26.25" customHeight="1" thickBot="1">
      <c r="B29" s="397"/>
      <c r="C29" s="398"/>
      <c r="D29" s="398"/>
      <c r="E29" s="398"/>
      <c r="F29" s="363" t="s">
        <v>212</v>
      </c>
      <c r="G29" s="92" t="s">
        <v>261</v>
      </c>
      <c r="H29" s="92" t="s">
        <v>261</v>
      </c>
      <c r="I29" s="92" t="s">
        <v>261</v>
      </c>
      <c r="J29" s="98" t="s">
        <v>212</v>
      </c>
      <c r="K29" s="369" t="s">
        <v>249</v>
      </c>
      <c r="L29" s="92" t="s">
        <v>250</v>
      </c>
      <c r="M29" s="92" t="s">
        <v>251</v>
      </c>
      <c r="N29" s="92" t="s">
        <v>193</v>
      </c>
      <c r="O29" s="98" t="s">
        <v>190</v>
      </c>
    </row>
    <row r="30" spans="1:15" ht="50.25" customHeight="1" thickBot="1">
      <c r="A30" s="99"/>
      <c r="B30" s="100" t="s">
        <v>117</v>
      </c>
      <c r="C30" s="99"/>
      <c r="D30" s="99"/>
      <c r="E30" s="99"/>
    </row>
    <row r="31" spans="1:15" ht="28.5" customHeight="1">
      <c r="A31" s="99"/>
      <c r="B31" s="379"/>
      <c r="C31" s="380"/>
      <c r="D31" s="380"/>
      <c r="E31" s="380"/>
      <c r="F31" s="80"/>
      <c r="G31" s="112"/>
      <c r="H31" s="78">
        <v>45047</v>
      </c>
      <c r="I31" s="112"/>
      <c r="J31" s="72"/>
      <c r="K31" s="80"/>
      <c r="L31" s="112"/>
      <c r="M31" s="78">
        <v>44682</v>
      </c>
      <c r="N31" s="112"/>
      <c r="O31" s="72"/>
    </row>
    <row r="32" spans="1:15" ht="28.5" customHeight="1" thickBot="1">
      <c r="A32" s="99"/>
      <c r="B32" s="381"/>
      <c r="C32" s="382"/>
      <c r="D32" s="382"/>
      <c r="E32" s="382"/>
      <c r="F32" s="354" t="s">
        <v>61</v>
      </c>
      <c r="G32" s="73" t="s">
        <v>62</v>
      </c>
      <c r="H32" s="115" t="s">
        <v>63</v>
      </c>
      <c r="I32" s="73" t="s">
        <v>64</v>
      </c>
      <c r="J32" s="79" t="s">
        <v>65</v>
      </c>
      <c r="K32" s="354" t="s">
        <v>61</v>
      </c>
      <c r="L32" s="73" t="s">
        <v>62</v>
      </c>
      <c r="M32" s="115" t="s">
        <v>63</v>
      </c>
      <c r="N32" s="73" t="s">
        <v>64</v>
      </c>
      <c r="O32" s="79" t="s">
        <v>65</v>
      </c>
    </row>
    <row r="33" spans="1:15" ht="33.75" customHeight="1">
      <c r="A33" s="99"/>
      <c r="B33" s="103" t="s">
        <v>116</v>
      </c>
      <c r="C33" s="101"/>
      <c r="D33" s="101"/>
      <c r="E33" s="162"/>
      <c r="F33" s="355">
        <v>18270</v>
      </c>
      <c r="G33" s="102" t="s">
        <v>261</v>
      </c>
      <c r="H33" s="102" t="s">
        <v>261</v>
      </c>
      <c r="I33" s="102" t="s">
        <v>261</v>
      </c>
      <c r="J33" s="164">
        <v>18270</v>
      </c>
      <c r="K33" s="355">
        <v>17359</v>
      </c>
      <c r="L33" s="102">
        <v>17884</v>
      </c>
      <c r="M33" s="102">
        <v>18163</v>
      </c>
      <c r="N33" s="102">
        <v>21282</v>
      </c>
      <c r="O33" s="164">
        <v>74690</v>
      </c>
    </row>
    <row r="34" spans="1:15" ht="33.75" customHeight="1">
      <c r="A34" s="99"/>
      <c r="B34" s="103" t="s">
        <v>87</v>
      </c>
      <c r="C34" s="101"/>
      <c r="D34" s="101"/>
      <c r="E34" s="162"/>
      <c r="F34" s="355">
        <v>2594</v>
      </c>
      <c r="G34" s="102" t="s">
        <v>261</v>
      </c>
      <c r="H34" s="102" t="s">
        <v>261</v>
      </c>
      <c r="I34" s="102" t="s">
        <v>261</v>
      </c>
      <c r="J34" s="164">
        <v>2594</v>
      </c>
      <c r="K34" s="355">
        <v>2930</v>
      </c>
      <c r="L34" s="102">
        <v>2930</v>
      </c>
      <c r="M34" s="102">
        <v>2895</v>
      </c>
      <c r="N34" s="102">
        <v>4079</v>
      </c>
      <c r="O34" s="164">
        <v>12837</v>
      </c>
    </row>
    <row r="35" spans="1:15" ht="33.75" customHeight="1">
      <c r="A35" s="99"/>
      <c r="B35" s="103" t="s">
        <v>171</v>
      </c>
      <c r="C35" s="101"/>
      <c r="D35" s="101"/>
      <c r="E35" s="162"/>
      <c r="F35" s="355">
        <v>7965</v>
      </c>
      <c r="G35" s="102" t="s">
        <v>261</v>
      </c>
      <c r="H35" s="102" t="s">
        <v>261</v>
      </c>
      <c r="I35" s="102" t="s">
        <v>261</v>
      </c>
      <c r="J35" s="164">
        <v>7965</v>
      </c>
      <c r="K35" s="355">
        <v>7768</v>
      </c>
      <c r="L35" s="102">
        <v>7647</v>
      </c>
      <c r="M35" s="102">
        <v>7734</v>
      </c>
      <c r="N35" s="102">
        <v>8604</v>
      </c>
      <c r="O35" s="164">
        <v>31755</v>
      </c>
    </row>
    <row r="36" spans="1:15" ht="33.75" customHeight="1">
      <c r="A36" s="99"/>
      <c r="B36" s="103" t="s">
        <v>168</v>
      </c>
      <c r="C36" s="101"/>
      <c r="D36" s="101"/>
      <c r="E36" s="162"/>
      <c r="F36" s="355">
        <v>4229</v>
      </c>
      <c r="G36" s="102" t="s">
        <v>261</v>
      </c>
      <c r="H36" s="102" t="s">
        <v>261</v>
      </c>
      <c r="I36" s="102" t="s">
        <v>261</v>
      </c>
      <c r="J36" s="164">
        <v>4229</v>
      </c>
      <c r="K36" s="355">
        <v>3503</v>
      </c>
      <c r="L36" s="102">
        <v>4160</v>
      </c>
      <c r="M36" s="102">
        <v>3276</v>
      </c>
      <c r="N36" s="102">
        <v>3642</v>
      </c>
      <c r="O36" s="164">
        <v>14583</v>
      </c>
    </row>
    <row r="37" spans="1:15" ht="33.75" customHeight="1">
      <c r="A37" s="99"/>
      <c r="B37" s="103" t="s">
        <v>169</v>
      </c>
      <c r="C37" s="101"/>
      <c r="D37" s="101"/>
      <c r="E37" s="162"/>
      <c r="F37" s="355">
        <v>126</v>
      </c>
      <c r="G37" s="102" t="s">
        <v>261</v>
      </c>
      <c r="H37" s="102" t="s">
        <v>261</v>
      </c>
      <c r="I37" s="102" t="s">
        <v>261</v>
      </c>
      <c r="J37" s="164">
        <v>126</v>
      </c>
      <c r="K37" s="355">
        <v>100</v>
      </c>
      <c r="L37" s="102">
        <v>171</v>
      </c>
      <c r="M37" s="102">
        <v>127</v>
      </c>
      <c r="N37" s="102">
        <v>137</v>
      </c>
      <c r="O37" s="164">
        <v>536</v>
      </c>
    </row>
    <row r="38" spans="1:15" ht="33.75" customHeight="1">
      <c r="A38" s="99"/>
      <c r="B38" s="103" t="s">
        <v>97</v>
      </c>
      <c r="C38" s="101"/>
      <c r="D38" s="101"/>
      <c r="E38" s="162"/>
      <c r="F38" s="355">
        <v>847</v>
      </c>
      <c r="G38" s="102" t="s">
        <v>261</v>
      </c>
      <c r="H38" s="102" t="s">
        <v>261</v>
      </c>
      <c r="I38" s="102" t="s">
        <v>261</v>
      </c>
      <c r="J38" s="164">
        <v>847</v>
      </c>
      <c r="K38" s="355">
        <v>847</v>
      </c>
      <c r="L38" s="102">
        <v>782</v>
      </c>
      <c r="M38" s="102">
        <v>854</v>
      </c>
      <c r="N38" s="102">
        <v>706</v>
      </c>
      <c r="O38" s="164">
        <v>3190</v>
      </c>
    </row>
    <row r="39" spans="1:15" ht="33.75" customHeight="1">
      <c r="A39" s="99"/>
      <c r="B39" s="103" t="s">
        <v>170</v>
      </c>
      <c r="C39" s="101"/>
      <c r="D39" s="101"/>
      <c r="E39" s="162"/>
      <c r="F39" s="355">
        <v>838</v>
      </c>
      <c r="G39" s="102" t="s">
        <v>261</v>
      </c>
      <c r="H39" s="102" t="s">
        <v>261</v>
      </c>
      <c r="I39" s="102" t="s">
        <v>261</v>
      </c>
      <c r="J39" s="164">
        <v>838</v>
      </c>
      <c r="K39" s="355">
        <v>931</v>
      </c>
      <c r="L39" s="102">
        <v>984</v>
      </c>
      <c r="M39" s="102">
        <v>891</v>
      </c>
      <c r="N39" s="102">
        <v>1074</v>
      </c>
      <c r="O39" s="164">
        <v>3883</v>
      </c>
    </row>
    <row r="40" spans="1:15" ht="33.75" customHeight="1" thickBot="1">
      <c r="A40" s="99"/>
      <c r="B40" s="106" t="s">
        <v>60</v>
      </c>
      <c r="C40" s="107"/>
      <c r="D40" s="107"/>
      <c r="E40" s="163"/>
      <c r="F40" s="356">
        <v>34873</v>
      </c>
      <c r="G40" s="108" t="s">
        <v>261</v>
      </c>
      <c r="H40" s="108" t="s">
        <v>261</v>
      </c>
      <c r="I40" s="108" t="s">
        <v>261</v>
      </c>
      <c r="J40" s="165">
        <v>34873</v>
      </c>
      <c r="K40" s="356">
        <v>33442</v>
      </c>
      <c r="L40" s="108">
        <v>34563</v>
      </c>
      <c r="M40" s="108">
        <v>33944</v>
      </c>
      <c r="N40" s="108">
        <v>39527</v>
      </c>
      <c r="O40" s="165">
        <v>141477</v>
      </c>
    </row>
    <row r="41" spans="1:15">
      <c r="B41" s="65" t="s">
        <v>96</v>
      </c>
    </row>
  </sheetData>
  <mergeCells count="14">
    <mergeCell ref="B3:E4"/>
    <mergeCell ref="B20:E21"/>
    <mergeCell ref="B15:E16"/>
    <mergeCell ref="B13:E14"/>
    <mergeCell ref="B11:E12"/>
    <mergeCell ref="B9:E10"/>
    <mergeCell ref="C7:E8"/>
    <mergeCell ref="C5:E6"/>
    <mergeCell ref="B31:E32"/>
    <mergeCell ref="B22:E23"/>
    <mergeCell ref="B18:E19"/>
    <mergeCell ref="B28:E29"/>
    <mergeCell ref="B26:E27"/>
    <mergeCell ref="B24:E25"/>
  </mergeCells>
  <phoneticPr fontId="2"/>
  <printOptions horizontalCentered="1" verticalCentered="1"/>
  <pageMargins left="0.23622047244094491" right="0.19685039370078741" top="0.27559055118110237" bottom="0.31496062992125984" header="0.51181102362204722" footer="0.15748031496062992"/>
  <pageSetup paperSize="9" scale="49" orientation="landscape" r:id="rId1"/>
  <headerFooter alignWithMargins="0"/>
  <ignoredErrors>
    <ignoredError sqref="J6:N6 J8:L8 J21:O21 N23:O23 J27:O27 J29:O29 J25:O25 J23:M23 J16:O16 J14:O14 J12:O12 J10:O10 M8:O8 F6 F8 F10 F12 F14 F16 F21 F23 F25 F27 F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1"/>
  <sheetViews>
    <sheetView showGridLines="0" view="pageBreakPreview" zoomScale="63" zoomScaleNormal="60" zoomScaleSheetLayoutView="63"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198"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98" bestFit="1" customWidth="1"/>
    <col min="16" max="17" width="13.6328125" style="3" bestFit="1" customWidth="1"/>
    <col min="18" max="18" width="14.6328125" style="3" bestFit="1" customWidth="1"/>
    <col min="19" max="19" width="2.90625" style="3" customWidth="1"/>
    <col min="20" max="16384" width="9" style="3"/>
  </cols>
  <sheetData>
    <row r="1" spans="2:22" s="223" customFormat="1" ht="22.5">
      <c r="B1" s="2" t="s">
        <v>159</v>
      </c>
      <c r="C1" s="224"/>
      <c r="D1" s="224"/>
      <c r="E1" s="225"/>
      <c r="F1" s="225"/>
      <c r="G1" s="225"/>
      <c r="H1" s="226"/>
      <c r="I1" s="226"/>
      <c r="J1" s="226"/>
      <c r="K1" s="226"/>
      <c r="L1" s="226"/>
      <c r="M1" s="226"/>
      <c r="N1" s="226"/>
      <c r="O1" s="226"/>
      <c r="P1" s="226"/>
      <c r="Q1" s="226"/>
      <c r="R1" s="226"/>
      <c r="S1" s="4"/>
      <c r="T1" s="4"/>
      <c r="U1" s="4"/>
      <c r="V1" s="4"/>
    </row>
    <row r="2" spans="2:22" ht="20.25" customHeight="1">
      <c r="B2" s="314"/>
      <c r="C2" s="314"/>
      <c r="D2" s="314"/>
      <c r="E2" s="314"/>
      <c r="F2" s="314"/>
      <c r="G2" s="314"/>
      <c r="H2" s="314"/>
      <c r="I2" s="314"/>
      <c r="J2" s="314"/>
      <c r="K2" s="314"/>
      <c r="L2" s="314"/>
      <c r="M2" s="314"/>
      <c r="N2" s="314"/>
      <c r="O2" s="314"/>
      <c r="P2" s="315"/>
      <c r="Q2" s="316"/>
      <c r="R2" s="317" t="s">
        <v>187</v>
      </c>
    </row>
    <row r="3" spans="2:22" ht="23" thickBot="1">
      <c r="B3" s="199" t="s">
        <v>42</v>
      </c>
      <c r="C3" s="200"/>
      <c r="D3" s="201"/>
      <c r="E3" s="202"/>
      <c r="F3" s="203"/>
      <c r="G3" s="203"/>
      <c r="H3" s="204"/>
      <c r="I3" s="204"/>
      <c r="J3" s="205"/>
      <c r="K3" s="199" t="s">
        <v>43</v>
      </c>
      <c r="N3" s="206"/>
      <c r="O3" s="206"/>
      <c r="S3" s="205"/>
    </row>
    <row r="4" spans="2:22" s="208" customFormat="1" ht="23" thickBot="1">
      <c r="B4" s="401" t="s">
        <v>31</v>
      </c>
      <c r="C4" s="401"/>
      <c r="D4" s="401"/>
      <c r="E4" s="6" t="s">
        <v>140</v>
      </c>
      <c r="F4" s="6" t="s">
        <v>256</v>
      </c>
      <c r="G4" s="6" t="s">
        <v>196</v>
      </c>
      <c r="H4" s="370" t="s">
        <v>254</v>
      </c>
      <c r="I4" s="370" t="s">
        <v>258</v>
      </c>
      <c r="J4" s="207"/>
      <c r="K4" s="401" t="s">
        <v>31</v>
      </c>
      <c r="L4" s="401"/>
      <c r="M4" s="401"/>
      <c r="N4" s="6" t="s">
        <v>140</v>
      </c>
      <c r="O4" s="6" t="s">
        <v>256</v>
      </c>
      <c r="P4" s="6" t="s">
        <v>196</v>
      </c>
      <c r="Q4" s="6" t="s">
        <v>254</v>
      </c>
      <c r="R4" s="370" t="s">
        <v>259</v>
      </c>
      <c r="S4" s="207"/>
    </row>
    <row r="5" spans="2:22" ht="22.5">
      <c r="B5" s="3" t="s">
        <v>133</v>
      </c>
      <c r="E5" s="30">
        <v>93005</v>
      </c>
      <c r="F5" s="30">
        <v>249832</v>
      </c>
      <c r="G5" s="30">
        <v>81038</v>
      </c>
      <c r="H5" s="30">
        <v>84800</v>
      </c>
      <c r="I5" s="30">
        <v>71070</v>
      </c>
      <c r="J5" s="205"/>
      <c r="K5" s="3" t="s">
        <v>135</v>
      </c>
      <c r="N5" s="24">
        <v>109222</v>
      </c>
      <c r="O5" s="24">
        <v>102768</v>
      </c>
      <c r="P5" s="24">
        <v>113999</v>
      </c>
      <c r="Q5" s="24">
        <v>111512</v>
      </c>
      <c r="R5" s="24">
        <v>106643</v>
      </c>
      <c r="S5" s="205"/>
    </row>
    <row r="6" spans="2:22" ht="22.5">
      <c r="B6" s="3" t="s">
        <v>134</v>
      </c>
      <c r="E6" s="30"/>
      <c r="F6" s="30"/>
      <c r="G6" s="30"/>
      <c r="H6" s="30"/>
      <c r="I6" s="30"/>
      <c r="J6" s="205"/>
      <c r="K6" s="3" t="s">
        <v>177</v>
      </c>
      <c r="N6" s="24"/>
      <c r="O6" s="24"/>
      <c r="P6" s="24"/>
      <c r="Q6" s="24"/>
      <c r="R6" s="24"/>
      <c r="S6" s="205"/>
    </row>
    <row r="7" spans="2:22" ht="22.5">
      <c r="C7" s="3" t="s">
        <v>44</v>
      </c>
      <c r="E7" s="30">
        <v>65505</v>
      </c>
      <c r="F7" s="30">
        <v>60091</v>
      </c>
      <c r="G7" s="30">
        <v>53964</v>
      </c>
      <c r="H7" s="30">
        <v>60142</v>
      </c>
      <c r="I7" s="30">
        <v>56629</v>
      </c>
      <c r="J7" s="205"/>
      <c r="L7" s="3" t="s">
        <v>2</v>
      </c>
      <c r="N7" s="24">
        <v>15910</v>
      </c>
      <c r="O7" s="24">
        <v>10501</v>
      </c>
      <c r="P7" s="24">
        <v>9379</v>
      </c>
      <c r="Q7" s="24">
        <v>8918</v>
      </c>
      <c r="R7" s="24">
        <v>8476</v>
      </c>
      <c r="S7" s="205"/>
    </row>
    <row r="8" spans="2:22" ht="22.5">
      <c r="C8" s="3" t="s">
        <v>173</v>
      </c>
      <c r="E8" s="30"/>
      <c r="F8" s="30"/>
      <c r="G8" s="30"/>
      <c r="H8" s="30"/>
      <c r="I8" s="30"/>
      <c r="J8" s="205"/>
      <c r="L8" s="3" t="s">
        <v>51</v>
      </c>
      <c r="N8" s="24"/>
      <c r="O8" s="24"/>
      <c r="P8" s="24"/>
      <c r="Q8" s="24"/>
      <c r="R8" s="24"/>
      <c r="S8" s="205"/>
    </row>
    <row r="9" spans="2:22" ht="22.5">
      <c r="C9" s="3" t="s">
        <v>45</v>
      </c>
      <c r="E9" s="372" t="s">
        <v>255</v>
      </c>
      <c r="F9" s="372" t="s">
        <v>255</v>
      </c>
      <c r="G9" s="372" t="s">
        <v>255</v>
      </c>
      <c r="H9" s="372" t="s">
        <v>255</v>
      </c>
      <c r="I9" s="372" t="s">
        <v>19</v>
      </c>
      <c r="J9" s="205"/>
      <c r="L9" s="3" t="s">
        <v>3</v>
      </c>
      <c r="N9" s="24">
        <v>5313</v>
      </c>
      <c r="O9" s="24">
        <v>4242</v>
      </c>
      <c r="P9" s="24">
        <v>3743</v>
      </c>
      <c r="Q9" s="24">
        <v>4672</v>
      </c>
      <c r="R9" s="24">
        <v>4289</v>
      </c>
      <c r="S9" s="205"/>
    </row>
    <row r="10" spans="2:22" ht="22.5">
      <c r="C10" s="3" t="s">
        <v>52</v>
      </c>
      <c r="E10" s="30"/>
      <c r="F10" s="30"/>
      <c r="G10" s="30"/>
      <c r="H10" s="30"/>
      <c r="I10" s="30"/>
      <c r="J10" s="205"/>
      <c r="L10" s="3" t="s">
        <v>53</v>
      </c>
      <c r="N10" s="24"/>
      <c r="O10" s="24"/>
      <c r="P10" s="24"/>
      <c r="Q10" s="24"/>
      <c r="R10" s="24"/>
      <c r="S10" s="205"/>
    </row>
    <row r="11" spans="2:22" ht="22.5">
      <c r="C11" s="3" t="s">
        <v>46</v>
      </c>
      <c r="E11" s="30">
        <v>20283</v>
      </c>
      <c r="F11" s="30">
        <v>26539</v>
      </c>
      <c r="G11" s="30">
        <v>18799</v>
      </c>
      <c r="H11" s="30">
        <v>20784</v>
      </c>
      <c r="I11" s="30">
        <v>9862</v>
      </c>
      <c r="J11" s="205"/>
      <c r="L11" s="3" t="s">
        <v>4</v>
      </c>
      <c r="N11" s="24">
        <v>10969</v>
      </c>
      <c r="O11" s="24">
        <v>11875</v>
      </c>
      <c r="P11" s="24">
        <v>13982</v>
      </c>
      <c r="Q11" s="24">
        <v>12313</v>
      </c>
      <c r="R11" s="24">
        <v>5341</v>
      </c>
      <c r="S11" s="205"/>
    </row>
    <row r="12" spans="2:22" ht="22.5">
      <c r="C12" s="3" t="s">
        <v>54</v>
      </c>
      <c r="E12" s="30"/>
      <c r="F12" s="30"/>
      <c r="G12" s="30"/>
      <c r="H12" s="30"/>
      <c r="I12" s="30"/>
      <c r="J12" s="205"/>
      <c r="L12" s="3" t="s">
        <v>55</v>
      </c>
      <c r="N12" s="24"/>
      <c r="O12" s="24"/>
      <c r="P12" s="24"/>
      <c r="Q12" s="24"/>
      <c r="R12" s="24"/>
      <c r="S12" s="205"/>
    </row>
    <row r="13" spans="2:22" ht="22.5">
      <c r="C13" s="3" t="s">
        <v>198</v>
      </c>
      <c r="E13" s="372" t="s">
        <v>255</v>
      </c>
      <c r="F13" s="372" t="s">
        <v>255</v>
      </c>
      <c r="G13" s="30">
        <v>3399</v>
      </c>
      <c r="H13" s="30">
        <v>62</v>
      </c>
      <c r="I13" s="372" t="s">
        <v>100</v>
      </c>
      <c r="J13" s="200"/>
      <c r="L13" s="3" t="s">
        <v>5</v>
      </c>
      <c r="N13" s="372" t="s">
        <v>124</v>
      </c>
      <c r="O13" s="372" t="s">
        <v>124</v>
      </c>
      <c r="P13" s="372" t="s">
        <v>124</v>
      </c>
      <c r="Q13" s="372" t="s">
        <v>124</v>
      </c>
      <c r="R13" s="372" t="s">
        <v>100</v>
      </c>
      <c r="S13" s="205"/>
    </row>
    <row r="14" spans="2:22" ht="22.5">
      <c r="C14" s="3" t="s">
        <v>197</v>
      </c>
      <c r="E14" s="30"/>
      <c r="F14" s="30"/>
      <c r="G14" s="30"/>
      <c r="H14" s="30"/>
      <c r="I14" s="30"/>
      <c r="J14" s="205"/>
      <c r="L14" s="3" t="s">
        <v>18</v>
      </c>
      <c r="N14" s="24"/>
      <c r="O14" s="24"/>
      <c r="P14" s="24"/>
      <c r="Q14" s="24"/>
      <c r="R14" s="24"/>
      <c r="S14" s="205"/>
    </row>
    <row r="15" spans="2:22" ht="22.5">
      <c r="C15" s="3" t="s">
        <v>16</v>
      </c>
      <c r="E15" s="30">
        <v>208</v>
      </c>
      <c r="F15" s="30">
        <v>95</v>
      </c>
      <c r="G15" s="30">
        <v>109</v>
      </c>
      <c r="H15" s="30">
        <v>108</v>
      </c>
      <c r="I15" s="372" t="s">
        <v>100</v>
      </c>
      <c r="J15" s="200"/>
      <c r="K15" s="209"/>
      <c r="L15" s="209" t="s">
        <v>201</v>
      </c>
      <c r="N15" s="24">
        <v>70772</v>
      </c>
      <c r="O15" s="24">
        <v>67730</v>
      </c>
      <c r="P15" s="24">
        <v>80206</v>
      </c>
      <c r="Q15" s="24">
        <v>80047</v>
      </c>
      <c r="R15" s="24">
        <v>81947</v>
      </c>
      <c r="S15" s="205"/>
    </row>
    <row r="16" spans="2:22" ht="22.5">
      <c r="C16" s="3" t="s">
        <v>56</v>
      </c>
      <c r="E16" s="30"/>
      <c r="F16" s="30"/>
      <c r="G16" s="30"/>
      <c r="H16" s="30"/>
      <c r="I16" s="30"/>
      <c r="J16" s="205"/>
      <c r="K16" s="209"/>
      <c r="L16" s="209" t="s">
        <v>200</v>
      </c>
      <c r="N16" s="24"/>
      <c r="O16" s="24"/>
      <c r="P16" s="24"/>
      <c r="Q16" s="24"/>
      <c r="R16" s="24"/>
      <c r="S16" s="205"/>
    </row>
    <row r="17" spans="1:19" ht="22.5">
      <c r="C17" s="3" t="s">
        <v>17</v>
      </c>
      <c r="E17" s="372" t="s">
        <v>124</v>
      </c>
      <c r="F17" s="372" t="s">
        <v>124</v>
      </c>
      <c r="G17" s="372" t="s">
        <v>124</v>
      </c>
      <c r="H17" s="372" t="s">
        <v>124</v>
      </c>
      <c r="I17" s="372" t="s">
        <v>100</v>
      </c>
      <c r="J17" s="205"/>
      <c r="K17" s="209"/>
      <c r="L17" s="209" t="s">
        <v>32</v>
      </c>
      <c r="N17" s="26">
        <v>6256</v>
      </c>
      <c r="O17" s="26">
        <v>8418</v>
      </c>
      <c r="P17" s="26">
        <v>6686</v>
      </c>
      <c r="Q17" s="26">
        <v>5560</v>
      </c>
      <c r="R17" s="26">
        <v>6587</v>
      </c>
      <c r="S17" s="205"/>
    </row>
    <row r="18" spans="1:19" ht="36" customHeight="1">
      <c r="C18" s="3" t="s">
        <v>99</v>
      </c>
      <c r="E18" s="30"/>
      <c r="F18" s="30"/>
      <c r="G18" s="30"/>
      <c r="H18" s="30"/>
      <c r="I18" s="30"/>
      <c r="J18" s="205"/>
      <c r="L18" s="3" t="s">
        <v>132</v>
      </c>
      <c r="S18" s="205"/>
    </row>
    <row r="19" spans="1:19" ht="22.5">
      <c r="C19" s="3" t="s">
        <v>164</v>
      </c>
      <c r="E19" s="372" t="s">
        <v>255</v>
      </c>
      <c r="F19" s="30">
        <v>160000</v>
      </c>
      <c r="G19" s="372" t="s">
        <v>255</v>
      </c>
      <c r="H19" s="372" t="s">
        <v>255</v>
      </c>
      <c r="I19" s="372" t="s">
        <v>19</v>
      </c>
      <c r="J19" s="205"/>
      <c r="K19" s="210" t="s">
        <v>25</v>
      </c>
      <c r="L19" s="210"/>
      <c r="M19" s="210"/>
      <c r="N19" s="211">
        <v>7</v>
      </c>
      <c r="O19" s="211">
        <v>7</v>
      </c>
      <c r="P19" s="211">
        <v>0</v>
      </c>
      <c r="Q19" s="211">
        <v>0</v>
      </c>
      <c r="R19" s="211">
        <v>0</v>
      </c>
      <c r="S19" s="205"/>
    </row>
    <row r="20" spans="1:19" ht="45.65" customHeight="1">
      <c r="C20" s="402" t="s">
        <v>257</v>
      </c>
      <c r="D20" s="402"/>
      <c r="E20" s="30"/>
      <c r="F20" s="30"/>
      <c r="G20" s="30"/>
      <c r="H20" s="30"/>
      <c r="I20" s="30"/>
      <c r="J20" s="205"/>
      <c r="K20" s="209" t="s">
        <v>178</v>
      </c>
      <c r="L20" s="209"/>
      <c r="M20" s="209"/>
      <c r="N20" s="26"/>
      <c r="O20" s="26"/>
      <c r="P20" s="26"/>
      <c r="Q20" s="26"/>
      <c r="R20" s="26"/>
      <c r="S20" s="205"/>
    </row>
    <row r="21" spans="1:19" ht="22.5">
      <c r="C21" s="3" t="s">
        <v>47</v>
      </c>
      <c r="E21" s="30">
        <v>7020</v>
      </c>
      <c r="F21" s="30">
        <v>3118</v>
      </c>
      <c r="G21" s="30">
        <v>4784</v>
      </c>
      <c r="H21" s="30">
        <v>3721</v>
      </c>
      <c r="I21" s="30">
        <v>4597</v>
      </c>
      <c r="J21" s="205"/>
      <c r="K21" s="209"/>
      <c r="L21" s="209" t="s">
        <v>32</v>
      </c>
      <c r="N21" s="26">
        <v>7</v>
      </c>
      <c r="O21" s="26">
        <v>7</v>
      </c>
      <c r="P21" s="26">
        <v>0</v>
      </c>
      <c r="Q21" s="26">
        <v>0</v>
      </c>
      <c r="R21" s="26">
        <v>0</v>
      </c>
      <c r="S21" s="205"/>
    </row>
    <row r="22" spans="1:19" ht="22.5">
      <c r="C22" s="3" t="s">
        <v>57</v>
      </c>
      <c r="E22" s="30"/>
      <c r="F22" s="30"/>
      <c r="G22" s="30"/>
      <c r="H22" s="30"/>
      <c r="I22" s="30"/>
      <c r="J22" s="205"/>
      <c r="L22" s="209" t="s">
        <v>57</v>
      </c>
      <c r="N22" s="27"/>
      <c r="O22" s="27"/>
      <c r="P22" s="27"/>
      <c r="Q22" s="27"/>
      <c r="R22" s="27"/>
      <c r="S22" s="205"/>
    </row>
    <row r="23" spans="1:19" ht="22.5">
      <c r="C23" s="209" t="s">
        <v>48</v>
      </c>
      <c r="E23" s="30">
        <v>-12</v>
      </c>
      <c r="F23" s="30">
        <v>-13</v>
      </c>
      <c r="G23" s="30">
        <v>-20</v>
      </c>
      <c r="H23" s="30">
        <v>-20</v>
      </c>
      <c r="I23" s="30">
        <v>-20</v>
      </c>
      <c r="J23" s="205"/>
      <c r="K23" s="210" t="s">
        <v>6</v>
      </c>
      <c r="L23" s="210"/>
      <c r="M23" s="210"/>
      <c r="N23" s="24">
        <v>109230</v>
      </c>
      <c r="O23" s="24">
        <v>102776</v>
      </c>
      <c r="P23" s="24">
        <v>113999</v>
      </c>
      <c r="Q23" s="24">
        <v>111513</v>
      </c>
      <c r="R23" s="24">
        <v>106643</v>
      </c>
      <c r="S23" s="205"/>
    </row>
    <row r="24" spans="1:19" ht="23" thickBot="1">
      <c r="C24" s="209" t="s">
        <v>174</v>
      </c>
      <c r="E24" s="30"/>
      <c r="F24" s="30"/>
      <c r="G24" s="30"/>
      <c r="H24" s="24"/>
      <c r="I24" s="24"/>
      <c r="J24" s="205"/>
      <c r="K24" s="204" t="s">
        <v>58</v>
      </c>
      <c r="L24" s="204"/>
      <c r="M24" s="204"/>
      <c r="N24" s="25"/>
      <c r="O24" s="25"/>
      <c r="P24" s="25"/>
      <c r="Q24" s="25"/>
      <c r="R24" s="25"/>
      <c r="S24" s="205"/>
    </row>
    <row r="25" spans="1:19" ht="23" thickBot="1">
      <c r="C25" s="209"/>
      <c r="D25" s="209"/>
      <c r="E25" s="30"/>
      <c r="F25" s="30"/>
      <c r="G25" s="30"/>
      <c r="H25" s="373"/>
      <c r="I25" s="373"/>
      <c r="J25" s="205"/>
      <c r="S25" s="205"/>
    </row>
    <row r="26" spans="1:19" ht="22.5">
      <c r="B26" s="212" t="s">
        <v>136</v>
      </c>
      <c r="C26" s="212"/>
      <c r="D26" s="212"/>
      <c r="E26" s="32">
        <v>176512</v>
      </c>
      <c r="F26" s="32">
        <v>44306</v>
      </c>
      <c r="G26" s="32">
        <v>252960</v>
      </c>
      <c r="H26" s="32">
        <v>152068</v>
      </c>
      <c r="I26" s="32">
        <v>151757</v>
      </c>
      <c r="J26" s="205"/>
      <c r="K26" s="3" t="s">
        <v>7</v>
      </c>
      <c r="N26" s="24">
        <v>24679</v>
      </c>
      <c r="O26" s="24">
        <v>24884</v>
      </c>
      <c r="P26" s="24">
        <v>25033</v>
      </c>
      <c r="Q26" s="24">
        <v>25067</v>
      </c>
      <c r="R26" s="24">
        <v>25083</v>
      </c>
      <c r="S26" s="213"/>
    </row>
    <row r="27" spans="1:19" ht="22.5">
      <c r="A27" s="209"/>
      <c r="B27" s="209"/>
      <c r="C27" s="3" t="s">
        <v>137</v>
      </c>
      <c r="E27" s="30">
        <v>40889</v>
      </c>
      <c r="F27" s="30">
        <v>38895</v>
      </c>
      <c r="G27" s="30">
        <v>36894</v>
      </c>
      <c r="H27" s="30">
        <v>35796</v>
      </c>
      <c r="I27" s="30">
        <v>35548</v>
      </c>
      <c r="J27" s="205"/>
      <c r="K27" s="3" t="s">
        <v>179</v>
      </c>
      <c r="N27" s="24"/>
      <c r="O27" s="24"/>
      <c r="P27" s="24"/>
      <c r="Q27" s="24"/>
      <c r="R27" s="24"/>
      <c r="S27" s="214"/>
    </row>
    <row r="28" spans="1:19" ht="22.5">
      <c r="D28" s="3" t="s">
        <v>29</v>
      </c>
      <c r="E28" s="30">
        <v>26057</v>
      </c>
      <c r="F28" s="30">
        <v>26057</v>
      </c>
      <c r="G28" s="30">
        <v>26057</v>
      </c>
      <c r="H28" s="30">
        <v>26057</v>
      </c>
      <c r="I28" s="30">
        <v>26057</v>
      </c>
      <c r="J28" s="205"/>
      <c r="K28" s="3" t="s">
        <v>13</v>
      </c>
      <c r="N28" s="24">
        <v>8030</v>
      </c>
      <c r="O28" s="24">
        <v>8235</v>
      </c>
      <c r="P28" s="24">
        <v>8384</v>
      </c>
      <c r="Q28" s="24">
        <v>8418</v>
      </c>
      <c r="R28" s="24">
        <v>8434</v>
      </c>
      <c r="S28" s="214"/>
    </row>
    <row r="29" spans="1:19" ht="22.5">
      <c r="D29" s="3" t="s">
        <v>93</v>
      </c>
      <c r="E29" s="30"/>
      <c r="F29" s="30"/>
      <c r="G29" s="30"/>
      <c r="H29" s="30"/>
      <c r="I29" s="30"/>
      <c r="J29" s="213"/>
      <c r="K29" s="3" t="s">
        <v>180</v>
      </c>
      <c r="N29" s="24"/>
      <c r="O29" s="24"/>
      <c r="P29" s="24"/>
      <c r="Q29" s="24"/>
      <c r="R29" s="24"/>
      <c r="S29" s="214"/>
    </row>
    <row r="30" spans="1:19" ht="22.5">
      <c r="D30" s="3" t="s">
        <v>49</v>
      </c>
      <c r="E30" s="24">
        <v>11088</v>
      </c>
      <c r="F30" s="24">
        <v>10367</v>
      </c>
      <c r="G30" s="24">
        <v>9487</v>
      </c>
      <c r="H30" s="24">
        <v>8628</v>
      </c>
      <c r="I30" s="24">
        <v>8416</v>
      </c>
      <c r="J30" s="214"/>
      <c r="K30" s="3" t="s">
        <v>14</v>
      </c>
      <c r="N30" s="24">
        <v>128580</v>
      </c>
      <c r="O30" s="24">
        <v>158846</v>
      </c>
      <c r="P30" s="24">
        <v>188924</v>
      </c>
      <c r="Q30" s="24">
        <v>93156</v>
      </c>
      <c r="R30" s="24">
        <v>83964</v>
      </c>
      <c r="S30" s="214"/>
    </row>
    <row r="31" spans="1:19" ht="22.5">
      <c r="D31" s="215" t="s">
        <v>175</v>
      </c>
      <c r="E31" s="30"/>
      <c r="F31" s="30"/>
      <c r="G31" s="30"/>
      <c r="H31" s="30"/>
      <c r="I31" s="30"/>
      <c r="J31" s="214"/>
      <c r="K31" s="3" t="s">
        <v>181</v>
      </c>
      <c r="N31" s="24"/>
      <c r="O31" s="24"/>
      <c r="P31" s="24"/>
      <c r="Q31" s="24"/>
      <c r="R31" s="24"/>
      <c r="S31" s="214"/>
    </row>
    <row r="32" spans="1:19" ht="22.5">
      <c r="D32" s="3" t="s">
        <v>30</v>
      </c>
      <c r="E32" s="30">
        <v>3743</v>
      </c>
      <c r="F32" s="30">
        <v>2471</v>
      </c>
      <c r="G32" s="30">
        <v>1349</v>
      </c>
      <c r="H32" s="30">
        <v>1111</v>
      </c>
      <c r="I32" s="30">
        <v>1075</v>
      </c>
      <c r="J32" s="214"/>
      <c r="K32" s="209" t="s">
        <v>139</v>
      </c>
      <c r="L32" s="209"/>
      <c r="M32" s="209"/>
      <c r="N32" s="26">
        <v>-1211</v>
      </c>
      <c r="O32" s="26">
        <v>-759</v>
      </c>
      <c r="P32" s="26">
        <v>-2461</v>
      </c>
      <c r="Q32" s="26">
        <v>-1399</v>
      </c>
      <c r="R32" s="26">
        <v>-1401</v>
      </c>
      <c r="S32" s="214"/>
    </row>
    <row r="33" spans="1:19" ht="23" thickBot="1">
      <c r="D33" s="3" t="s">
        <v>176</v>
      </c>
      <c r="E33" s="30"/>
      <c r="F33" s="30"/>
      <c r="G33" s="30"/>
      <c r="H33" s="30"/>
      <c r="I33" s="30"/>
      <c r="J33" s="214"/>
      <c r="K33" s="204" t="s">
        <v>182</v>
      </c>
      <c r="L33" s="204"/>
      <c r="M33" s="204"/>
      <c r="N33" s="25"/>
      <c r="O33" s="25"/>
      <c r="P33" s="25"/>
      <c r="Q33" s="25"/>
      <c r="R33" s="25"/>
      <c r="S33" s="214"/>
    </row>
    <row r="34" spans="1:19" ht="22.5">
      <c r="C34" s="3" t="s">
        <v>138</v>
      </c>
      <c r="E34" s="30">
        <v>2</v>
      </c>
      <c r="F34" s="30">
        <v>1</v>
      </c>
      <c r="G34" s="30">
        <v>0</v>
      </c>
      <c r="H34" s="30">
        <v>1</v>
      </c>
      <c r="I34" s="30">
        <v>1</v>
      </c>
      <c r="J34" s="214"/>
      <c r="K34" s="209" t="s">
        <v>22</v>
      </c>
      <c r="L34" s="209"/>
      <c r="M34" s="209"/>
      <c r="N34" s="24">
        <v>160078</v>
      </c>
      <c r="O34" s="24">
        <v>191206</v>
      </c>
      <c r="P34" s="24">
        <v>219881</v>
      </c>
      <c r="Q34" s="24">
        <v>125243</v>
      </c>
      <c r="R34" s="24">
        <v>116080</v>
      </c>
      <c r="S34" s="214"/>
    </row>
    <row r="35" spans="1:19" ht="22.5">
      <c r="C35" s="3" t="s">
        <v>21</v>
      </c>
      <c r="E35" s="30">
        <v>135620</v>
      </c>
      <c r="F35" s="30">
        <v>5409</v>
      </c>
      <c r="G35" s="30">
        <v>216065</v>
      </c>
      <c r="H35" s="30">
        <v>116270</v>
      </c>
      <c r="I35" s="30">
        <v>116207</v>
      </c>
      <c r="J35" s="214"/>
      <c r="K35" s="209" t="s">
        <v>183</v>
      </c>
      <c r="L35" s="209"/>
      <c r="M35" s="209"/>
      <c r="N35" s="24"/>
      <c r="O35" s="24"/>
      <c r="P35" s="24"/>
      <c r="Q35" s="24"/>
      <c r="R35" s="24"/>
      <c r="S35" s="214"/>
    </row>
    <row r="36" spans="1:19" ht="22.5">
      <c r="C36" s="3" t="s">
        <v>0</v>
      </c>
      <c r="E36" s="31"/>
      <c r="F36" s="31"/>
      <c r="G36" s="31"/>
      <c r="H36" s="31"/>
      <c r="I36" s="31"/>
      <c r="J36" s="214"/>
      <c r="K36" s="209" t="s">
        <v>26</v>
      </c>
      <c r="L36" s="209"/>
      <c r="M36" s="209"/>
      <c r="N36" s="372" t="s">
        <v>255</v>
      </c>
      <c r="O36" s="372" t="s">
        <v>255</v>
      </c>
      <c r="P36" s="372" t="s">
        <v>255</v>
      </c>
      <c r="Q36" s="372" t="s">
        <v>255</v>
      </c>
      <c r="R36" s="372" t="s">
        <v>19</v>
      </c>
      <c r="S36" s="214"/>
    </row>
    <row r="37" spans="1:19" ht="22.5">
      <c r="D37" s="3" t="s">
        <v>128</v>
      </c>
      <c r="E37" s="26">
        <v>130000</v>
      </c>
      <c r="F37" s="26" t="s">
        <v>19</v>
      </c>
      <c r="G37" s="26">
        <v>210000</v>
      </c>
      <c r="H37" s="26">
        <v>110000</v>
      </c>
      <c r="I37" s="26">
        <v>110000</v>
      </c>
      <c r="J37" s="214"/>
      <c r="K37" s="209" t="s">
        <v>27</v>
      </c>
      <c r="L37" s="209"/>
      <c r="M37" s="209"/>
      <c r="N37" s="24"/>
      <c r="O37" s="24"/>
      <c r="P37" s="24"/>
      <c r="Q37" s="24"/>
      <c r="R37" s="24"/>
      <c r="S37" s="214"/>
    </row>
    <row r="38" spans="1:19" ht="38">
      <c r="D38" s="216" t="s">
        <v>130</v>
      </c>
      <c r="E38" s="31"/>
      <c r="F38" s="31"/>
      <c r="G38" s="31"/>
      <c r="H38" s="31"/>
      <c r="I38" s="31"/>
      <c r="J38" s="214"/>
      <c r="K38" s="209" t="s">
        <v>28</v>
      </c>
      <c r="L38" s="209"/>
      <c r="M38" s="209"/>
      <c r="N38" s="24">
        <v>209</v>
      </c>
      <c r="O38" s="24">
        <v>156</v>
      </c>
      <c r="P38" s="24">
        <v>118</v>
      </c>
      <c r="Q38" s="24">
        <v>111</v>
      </c>
      <c r="R38" s="24">
        <v>104</v>
      </c>
      <c r="S38" s="214"/>
    </row>
    <row r="39" spans="1:19" ht="23" thickBot="1">
      <c r="D39" s="3" t="s">
        <v>129</v>
      </c>
      <c r="E39" s="31">
        <v>5620</v>
      </c>
      <c r="F39" s="31">
        <v>5409</v>
      </c>
      <c r="G39" s="31">
        <v>6065</v>
      </c>
      <c r="H39" s="31">
        <v>6270</v>
      </c>
      <c r="I39" s="31">
        <v>6207</v>
      </c>
      <c r="J39" s="214"/>
      <c r="K39" s="204" t="s">
        <v>184</v>
      </c>
      <c r="L39" s="204"/>
      <c r="M39" s="204"/>
      <c r="N39" s="25"/>
      <c r="O39" s="25"/>
      <c r="P39" s="25"/>
      <c r="Q39" s="25"/>
      <c r="R39" s="25"/>
      <c r="S39" s="214"/>
    </row>
    <row r="40" spans="1:19" ht="22.5">
      <c r="D40" s="3" t="s">
        <v>131</v>
      </c>
      <c r="E40" s="31"/>
      <c r="F40" s="31"/>
      <c r="G40" s="31"/>
      <c r="H40" s="31"/>
      <c r="I40" s="31"/>
      <c r="J40" s="214"/>
      <c r="K40" s="209" t="s">
        <v>23</v>
      </c>
      <c r="L40" s="209"/>
      <c r="M40" s="209"/>
      <c r="N40" s="24">
        <v>160288</v>
      </c>
      <c r="O40" s="24">
        <v>191362</v>
      </c>
      <c r="P40" s="24">
        <v>219999</v>
      </c>
      <c r="Q40" s="24">
        <v>125355</v>
      </c>
      <c r="R40" s="24">
        <v>116184</v>
      </c>
      <c r="S40" s="214"/>
    </row>
    <row r="41" spans="1:19" ht="23" thickBot="1">
      <c r="E41" s="31"/>
      <c r="F41" s="31"/>
      <c r="G41" s="31"/>
      <c r="H41" s="31"/>
      <c r="I41" s="31"/>
      <c r="J41" s="214"/>
      <c r="K41" s="204" t="s">
        <v>20</v>
      </c>
      <c r="L41" s="204"/>
      <c r="M41" s="204"/>
      <c r="N41" s="25"/>
      <c r="O41" s="25"/>
      <c r="P41" s="25"/>
      <c r="Q41" s="25"/>
      <c r="R41" s="25"/>
      <c r="S41" s="214"/>
    </row>
    <row r="42" spans="1:19" ht="22.5">
      <c r="B42" s="212" t="s">
        <v>50</v>
      </c>
      <c r="C42" s="212"/>
      <c r="D42" s="212"/>
      <c r="E42" s="32">
        <v>269518</v>
      </c>
      <c r="F42" s="32">
        <v>294139</v>
      </c>
      <c r="G42" s="32">
        <v>333999</v>
      </c>
      <c r="H42" s="32">
        <v>236868</v>
      </c>
      <c r="I42" s="32">
        <v>222828</v>
      </c>
      <c r="J42" s="214"/>
      <c r="K42" s="212" t="s">
        <v>24</v>
      </c>
      <c r="L42" s="212"/>
      <c r="M42" s="212"/>
      <c r="N42" s="24">
        <v>269518</v>
      </c>
      <c r="O42" s="24">
        <v>294139</v>
      </c>
      <c r="P42" s="24">
        <v>333999</v>
      </c>
      <c r="Q42" s="24">
        <v>236868</v>
      </c>
      <c r="R42" s="24">
        <v>222828</v>
      </c>
      <c r="S42" s="214"/>
    </row>
    <row r="43" spans="1:19" ht="23" thickBot="1">
      <c r="B43" s="204" t="s">
        <v>1</v>
      </c>
      <c r="C43" s="204"/>
      <c r="D43" s="204"/>
      <c r="E43" s="9"/>
      <c r="F43" s="9"/>
      <c r="G43" s="9"/>
      <c r="H43" s="374"/>
      <c r="I43" s="374"/>
      <c r="J43" s="214"/>
      <c r="K43" s="204" t="s">
        <v>59</v>
      </c>
      <c r="L43" s="204"/>
      <c r="M43" s="204"/>
      <c r="N43" s="217"/>
      <c r="O43" s="25"/>
      <c r="P43" s="25"/>
      <c r="Q43" s="25"/>
      <c r="R43" s="375"/>
      <c r="S43" s="213"/>
    </row>
    <row r="44" spans="1:19" ht="22.5">
      <c r="B44" s="218" t="s">
        <v>95</v>
      </c>
      <c r="C44" s="209"/>
      <c r="D44" s="209"/>
      <c r="E44" s="8"/>
      <c r="F44" s="8"/>
      <c r="G44" s="8"/>
      <c r="H44" s="8"/>
      <c r="I44" s="8"/>
      <c r="J44" s="214"/>
      <c r="K44" s="209"/>
      <c r="L44" s="209"/>
      <c r="M44" s="209"/>
      <c r="N44" s="26"/>
      <c r="O44" s="219"/>
      <c r="P44" s="26"/>
      <c r="Q44" s="26"/>
      <c r="R44" s="26"/>
      <c r="S44" s="213"/>
    </row>
    <row r="45" spans="1:19" s="218" customFormat="1" ht="22.5">
      <c r="A45" s="3"/>
      <c r="B45" s="218" t="s">
        <v>124</v>
      </c>
      <c r="C45" s="218" t="s">
        <v>199</v>
      </c>
      <c r="J45" s="214"/>
      <c r="K45" s="209"/>
      <c r="L45" s="209"/>
      <c r="M45" s="209"/>
      <c r="N45" s="4"/>
      <c r="O45" s="209"/>
      <c r="P45" s="8"/>
      <c r="Q45" s="8"/>
      <c r="R45" s="8"/>
      <c r="S45" s="213"/>
    </row>
    <row r="46" spans="1:19" s="218" customFormat="1" ht="22.5">
      <c r="A46" s="220"/>
      <c r="B46" s="221"/>
      <c r="C46" s="3"/>
      <c r="D46" s="3"/>
      <c r="E46" s="198"/>
      <c r="F46" s="4"/>
      <c r="G46" s="4"/>
      <c r="H46" s="3"/>
      <c r="I46" s="3"/>
      <c r="J46" s="214"/>
      <c r="K46" s="3"/>
      <c r="L46" s="3"/>
      <c r="M46" s="3"/>
      <c r="N46" s="198"/>
      <c r="O46" s="198"/>
      <c r="P46" s="3"/>
      <c r="Q46" s="3"/>
      <c r="R46" s="3"/>
    </row>
    <row r="47" spans="1:19" s="218" customFormat="1" ht="19.5" customHeight="1">
      <c r="A47" s="220"/>
      <c r="B47" s="209"/>
      <c r="C47" s="3"/>
      <c r="D47" s="3"/>
      <c r="E47" s="198"/>
      <c r="F47" s="4"/>
      <c r="G47" s="4"/>
      <c r="H47" s="3"/>
      <c r="I47" s="3"/>
      <c r="J47" s="214"/>
      <c r="K47" s="3"/>
      <c r="L47" s="3"/>
      <c r="M47" s="3"/>
      <c r="N47" s="198"/>
      <c r="O47" s="198"/>
      <c r="P47" s="3"/>
      <c r="Q47" s="3"/>
      <c r="R47" s="3"/>
      <c r="S47" s="3"/>
    </row>
    <row r="48" spans="1:19" ht="14" customHeight="1">
      <c r="B48" s="209"/>
      <c r="S48" s="200"/>
    </row>
    <row r="49" spans="10:10" ht="16.5" customHeight="1"/>
    <row r="50" spans="10:10" ht="20.149999999999999" customHeight="1">
      <c r="J50" s="222"/>
    </row>
    <row r="51" spans="10:10" ht="20.149999999999999" customHeight="1">
      <c r="J51" s="200"/>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14" customWidth="1"/>
    <col min="2" max="2" width="3.6328125" style="15" customWidth="1"/>
    <col min="3" max="3" width="42.90625" style="14" customWidth="1"/>
    <col min="4" max="4" width="82.90625" style="14" customWidth="1"/>
    <col min="5" max="5" width="6" style="14" customWidth="1"/>
    <col min="6" max="10" width="11.6328125" style="14" customWidth="1"/>
    <col min="11" max="11" width="3.6328125" style="14" customWidth="1"/>
    <col min="12" max="16384" width="8.6328125" style="14"/>
  </cols>
  <sheetData>
    <row r="1" spans="1:12" ht="21.75" customHeight="1">
      <c r="A1" s="10"/>
      <c r="B1" s="11" t="s">
        <v>160</v>
      </c>
      <c r="C1" s="12"/>
      <c r="D1" s="12"/>
      <c r="E1" s="13"/>
      <c r="F1" s="13"/>
      <c r="G1" s="13"/>
      <c r="H1" s="13"/>
      <c r="I1" s="13"/>
      <c r="J1" s="13"/>
      <c r="K1" s="13"/>
      <c r="L1" s="13"/>
    </row>
    <row r="2" spans="1:12" ht="20.25" customHeight="1"/>
    <row r="3" spans="1:12" ht="20.149999999999999" customHeight="1">
      <c r="B3" s="15" t="s">
        <v>68</v>
      </c>
      <c r="C3" s="14" t="s">
        <v>8</v>
      </c>
      <c r="D3" s="14" t="s">
        <v>9</v>
      </c>
      <c r="E3" s="14" t="s">
        <v>33</v>
      </c>
      <c r="L3" s="16" t="s">
        <v>34</v>
      </c>
    </row>
    <row r="4" spans="1:12" ht="20.149999999999999" customHeight="1">
      <c r="C4" s="14" t="s">
        <v>69</v>
      </c>
      <c r="D4" s="14" t="s">
        <v>70</v>
      </c>
      <c r="E4" s="14" t="s">
        <v>35</v>
      </c>
    </row>
    <row r="6" spans="1:12" ht="20.149999999999999" customHeight="1">
      <c r="B6" s="15" t="s">
        <v>71</v>
      </c>
      <c r="C6" s="14" t="s">
        <v>10</v>
      </c>
      <c r="D6" s="14" t="s">
        <v>36</v>
      </c>
    </row>
    <row r="7" spans="1:12" ht="22.5">
      <c r="C7" s="14" t="s">
        <v>72</v>
      </c>
      <c r="D7" s="14" t="s">
        <v>73</v>
      </c>
    </row>
    <row r="9" spans="1:12" ht="20.149999999999999" customHeight="1">
      <c r="B9" s="15" t="s">
        <v>74</v>
      </c>
      <c r="C9" s="14" t="s">
        <v>7</v>
      </c>
      <c r="D9" s="195">
        <f>'5.BS'!R26</f>
        <v>25083</v>
      </c>
    </row>
    <row r="10" spans="1:12" ht="20.149999999999999" customHeight="1">
      <c r="C10" s="14" t="s">
        <v>75</v>
      </c>
      <c r="D10" s="66"/>
    </row>
    <row r="12" spans="1:12" ht="20.149999999999999" customHeight="1">
      <c r="B12" s="15" t="s">
        <v>76</v>
      </c>
      <c r="C12" s="14" t="s">
        <v>98</v>
      </c>
      <c r="D12" s="14" t="s">
        <v>166</v>
      </c>
    </row>
    <row r="13" spans="1:12" ht="20.149999999999999" customHeight="1">
      <c r="C13" s="14" t="s">
        <v>185</v>
      </c>
      <c r="D13" s="14" t="s">
        <v>167</v>
      </c>
    </row>
    <row r="15" spans="1:12" ht="20.149999999999999" customHeight="1">
      <c r="B15" s="15" t="s">
        <v>77</v>
      </c>
      <c r="C15" s="14" t="s">
        <v>11</v>
      </c>
      <c r="D15" s="196">
        <v>2408</v>
      </c>
      <c r="E15" s="14" t="s">
        <v>37</v>
      </c>
    </row>
    <row r="16" spans="1:12" ht="20.149999999999999" customHeight="1">
      <c r="C16" s="14" t="s">
        <v>78</v>
      </c>
      <c r="D16" s="23"/>
    </row>
    <row r="18" spans="2:6" ht="20.149999999999999" customHeight="1">
      <c r="B18" s="15" t="s">
        <v>79</v>
      </c>
      <c r="C18" s="14" t="s">
        <v>12</v>
      </c>
      <c r="D18" s="17" t="s">
        <v>105</v>
      </c>
    </row>
    <row r="19" spans="2:6" ht="20.149999999999999" customHeight="1">
      <c r="C19" s="14" t="s">
        <v>80</v>
      </c>
      <c r="D19" s="17" t="s">
        <v>106</v>
      </c>
    </row>
    <row r="20" spans="2:6" ht="22.5">
      <c r="D20" s="17" t="s">
        <v>107</v>
      </c>
      <c r="E20" s="15"/>
    </row>
    <row r="21" spans="2:6" ht="21.75" customHeight="1">
      <c r="D21" s="17" t="s">
        <v>108</v>
      </c>
    </row>
    <row r="22" spans="2:6" ht="20.149999999999999" customHeight="1">
      <c r="D22" s="14" t="s">
        <v>109</v>
      </c>
    </row>
    <row r="24" spans="2:6" ht="20.149999999999999" customHeight="1">
      <c r="B24" s="15" t="s">
        <v>68</v>
      </c>
      <c r="C24" s="14" t="s">
        <v>15</v>
      </c>
      <c r="D24" s="14" t="s">
        <v>38</v>
      </c>
    </row>
    <row r="25" spans="2:6" ht="20.149999999999999" customHeight="1">
      <c r="C25" s="14" t="s">
        <v>81</v>
      </c>
      <c r="D25" s="14" t="s">
        <v>82</v>
      </c>
    </row>
    <row r="26" spans="2:6" ht="20.149999999999999" customHeight="1">
      <c r="B26" s="14"/>
    </row>
    <row r="27" spans="2:6" ht="20.149999999999999" customHeight="1">
      <c r="D27" s="15" t="s">
        <v>253</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4"/>
    </row>
    <row r="50" spans="2:2" ht="20.149999999999999" customHeight="1">
      <c r="B50" s="14"/>
    </row>
    <row r="51" spans="2:2" ht="20.149999999999999"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fy23q1-supplemental</dc:title>
  <dc:subject>2023年5月期(FY23)第1四半期　業績補足資料</dc:subject>
  <dc:creator>Oracle Corporation</dc:creator>
  <cp:keywords>1st Quarter, Fiscal Year ending May 2023 (FY23) Business Result, Supplemental Information and Historical Facts, 2022/9/21,日本オラクル株式会社,Oracle Corporation Japan (TSE 4716)</cp:keywords>
  <dc:description/>
  <cp:lastModifiedBy>Miyuki Moriyama</cp:lastModifiedBy>
  <cp:lastPrinted>2022-09-20T02:50:42Z</cp:lastPrinted>
  <dcterms:created xsi:type="dcterms:W3CDTF">2009-12-21T07:58:45Z</dcterms:created>
  <dcterms:modified xsi:type="dcterms:W3CDTF">2024-10-28T05:30:10Z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